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POZ_AKCE\VYPAL\Králíky\_OPRAVA ROZPOČTU_SO-02+04_2015\"/>
    </mc:Choice>
  </mc:AlternateContent>
  <bookViews>
    <workbookView xWindow="0" yWindow="0" windowWidth="13035" windowHeight="8955"/>
  </bookViews>
  <sheets>
    <sheet name="Rekapitulace" sheetId="10" r:id="rId1"/>
    <sheet name="Zatřídění kódů objektů" sheetId="11" r:id="rId2"/>
    <sheet name="SO-02 - Domov mládeže" sheetId="3" r:id="rId3"/>
    <sheet name="SO-02 Elektroinstalace" sheetId="12" r:id="rId4"/>
    <sheet name="SO-04 - Budova teoretické..." sheetId="5" r:id="rId5"/>
    <sheet name="VON - Vedlejší a ostatní ..." sheetId="9"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_CENA__" localSheetId="3">'SO-02 Elektroinstalace'!$P$6:$P$42</definedName>
    <definedName name="__CENA__">'[1]SO-01a Elektroinstalace (2)'!$P$6:$P$104</definedName>
    <definedName name="__MAIN__" localSheetId="3">'SO-02 Elektroinstalace'!$F$1:$DE$41</definedName>
    <definedName name="__MAIN__">'[1]SO-01a Elektroinstalace (2)'!$F$1:$DE$103</definedName>
    <definedName name="__MAIN2__" localSheetId="3">#REF!</definedName>
    <definedName name="__MAIN2__">#REF!</definedName>
    <definedName name="__SAZBA__" localSheetId="3">'SO-02 Elektroinstalace'!$U$6:$U$42</definedName>
    <definedName name="__SAZBA__">'[1]SO-01a Elektroinstalace (2)'!$U$6:$U$104</definedName>
    <definedName name="__T0__" localSheetId="3">'SO-02 Elektroinstalace'!$F$5:$AC$41</definedName>
    <definedName name="__T0__">'[1]SO-01a Elektroinstalace (2)'!$F$5:$AC$103</definedName>
    <definedName name="__T1__" localSheetId="3">'SO-02 Elektroinstalace'!$F$6:$AC$10</definedName>
    <definedName name="__T1__">'[1]SO-01a Elektroinstalace (2)'!$F$6:$AC$14</definedName>
    <definedName name="__T2__" localSheetId="3">'SO-02 Elektroinstalace'!$F$7:$DE$7</definedName>
    <definedName name="__T2__">'[1]SO-01a Elektroinstalace (2)'!$F$7:$DE$8</definedName>
    <definedName name="__T3__" localSheetId="3">'SO-02 Elektroinstalace'!#REF!</definedName>
    <definedName name="__T3__">'[1]SO-01a Elektroinstalace (2)'!$J$8:$M$8</definedName>
    <definedName name="__TE1__" localSheetId="3">'[14]Kryci list'!#REF!</definedName>
    <definedName name="__TE1__">'[2]Kryci list'!#REF!</definedName>
    <definedName name="__TE3__">[2]Figury!#REF!</definedName>
    <definedName name="__TR0__" localSheetId="3">#REF!</definedName>
    <definedName name="__TR0__">#REF!</definedName>
    <definedName name="__TR1__" localSheetId="3">#REF!</definedName>
    <definedName name="__TR1__">#REF!</definedName>
    <definedName name="a">#REF!</definedName>
    <definedName name="AE">#REF!</definedName>
    <definedName name="AL_obvodový_plášť">'[5]SO 11.1A Výkaz výměr'!#REF!</definedName>
    <definedName name="ATS">#REF!</definedName>
    <definedName name="battab">#REF!</definedName>
    <definedName name="Battzeit">#REF!</definedName>
    <definedName name="cif">#REF!</definedName>
    <definedName name="cisloobjektu">'[6]Krycí list'!$A$4</definedName>
    <definedName name="cislostavby">'[6]Krycí list'!$A$6</definedName>
    <definedName name="Com.">#REF!</definedName>
    <definedName name="d">#REF!</definedName>
    <definedName name="Database">#REF!</definedName>
    <definedName name="_xlnm.Database">#REF!</definedName>
    <definedName name="Datum">#REF!</definedName>
    <definedName name="dfvferewvb">'[5]SO 11.1A Výkaz výměr'!#REF!</definedName>
    <definedName name="Dil">#REF!</definedName>
    <definedName name="Dodavka">#REF!</definedName>
    <definedName name="Dodavka0">#REF!</definedName>
    <definedName name="Excel_BuiltIn_Print_Area_1_1">#REF!</definedName>
    <definedName name="_1Excel_BuiltIn_Print_Area_1_1_1">#REF!</definedName>
    <definedName name="Excel_BuiltIn_Print_Area_2_1_1">#REF!</definedName>
    <definedName name="Excel_BuiltIn_Print_Area_2_1_1_1">#REF!</definedName>
    <definedName name="Excel_BuiltIn_Print_Area_3_1">#REF!</definedName>
    <definedName name="_xlnm.Extract">#REF!</definedName>
    <definedName name="hkj">'[8]Krycí list'!$A$4</definedName>
    <definedName name="HSV">#REF!</definedName>
    <definedName name="HSV0">#REF!</definedName>
    <definedName name="HZS">#REF!</definedName>
    <definedName name="HZS0">#REF!</definedName>
    <definedName name="hztehntzen">#REF!</definedName>
    <definedName name="Izolace_akustické">'[5]SO 11.1A Výkaz výměr'!#REF!</definedName>
    <definedName name="Izolace_proti_vodě">'[5]SO 11.1A Výkaz výměr'!#REF!</definedName>
    <definedName name="JKSO">#REF!</definedName>
    <definedName name="K">[9]Specifikace!#REF!</definedName>
    <definedName name="KAPITOLA_1___OSVĚTLENÍ">#REF!</definedName>
    <definedName name="KAPITOLA_10">#REF!</definedName>
    <definedName name="KAPITOLA_2___VYPÍNAČE">#REF!</definedName>
    <definedName name="KAPITOLA_3___ZÁSUVKY">#REF!</definedName>
    <definedName name="KAPITOLA_4___KABELY">#REF!</definedName>
    <definedName name="KAPITOLA_5___ROZVADĚČE">#REF!</definedName>
    <definedName name="KAPITOLA_6___OSTATNÍ">#REF!</definedName>
    <definedName name="KAPITOLA_7___DOKUMENTACE">#REF!</definedName>
    <definedName name="KAPITOLA_8">#REF!</definedName>
    <definedName name="KAPITOLA_9">#REF!</definedName>
    <definedName name="Komunikace">'[5]SO 11.1A Výkaz výměr'!#REF!</definedName>
    <definedName name="Konstrukce_klempířské">'[5]SO 11.1A Výkaz výměr'!#REF!</definedName>
    <definedName name="Konstrukce_tesařské">'[10]SO 51.4 Výkaz výměr'!#REF!</definedName>
    <definedName name="Konstrukce_truhlářské">'[5]SO 11.1A Výkaz výměr'!#REF!</definedName>
    <definedName name="Kovové_stavební_doplňkové_konstrukce">'[5]SO 11.1A Výkaz výměr'!#REF!</definedName>
    <definedName name="_xlnm.Criteria">#REF!</definedName>
    <definedName name="Kryt">#REF!</definedName>
    <definedName name="KSDK">'[10]SO 51.4 Výkaz výměr'!#REF!</definedName>
    <definedName name="kurz">#REF!</definedName>
    <definedName name="Kurz_USD">#REF!</definedName>
    <definedName name="kuz">'[10]SO 51.4 Výkaz výměr'!#REF!</definedName>
    <definedName name="LKZ">#REF!</definedName>
    <definedName name="Malby__tapety__nátěry__nástřiky">'[5]SO 11.1A Výkaz výměr'!#REF!</definedName>
    <definedName name="Marže">#REF!</definedName>
    <definedName name="minkap">#REF!</definedName>
    <definedName name="MJ">#REF!</definedName>
    <definedName name="Mont">#REF!</definedName>
    <definedName name="Montaz0">#REF!</definedName>
    <definedName name="Nab.">#REF!</definedName>
    <definedName name="Náhl.">#REF!</definedName>
    <definedName name="NazevDilu">#REF!</definedName>
    <definedName name="nazevobjektu">'[6]Krycí list'!$C$4</definedName>
    <definedName name="nazevrozpočtu">#REF!</definedName>
    <definedName name="nazevstavby">'[6]Krycí list'!$C$6</definedName>
    <definedName name="_xlnm.Print_Titles" localSheetId="3">'SO-02 Elektroinstalace'!$3:$4</definedName>
    <definedName name="Objednatel">#REF!</definedName>
    <definedName name="Obklady_keramické">'[5]SO 11.1A Výkaz výměr'!#REF!</definedName>
    <definedName name="_xlnm.Print_Area" localSheetId="0">Rekapitulace!$A$1:$E$30</definedName>
    <definedName name="oblast1">#REF!</definedName>
    <definedName name="oipio">'[8]Krycí list'!$C$6</definedName>
    <definedName name="Ostatní_výrobky">'[10]SO 51.4 Výkaz výměr'!#REF!</definedName>
    <definedName name="p">#REF!</definedName>
    <definedName name="Pak.120">#REF!</definedName>
    <definedName name="Pak.8">#REF!</definedName>
    <definedName name="PocetMJ">#REF!</definedName>
    <definedName name="Podhl">'[10]SO 51.4 Výkaz výměr'!#REF!</definedName>
    <definedName name="Podhledy">'[5]SO 11.1A Výkaz výměr'!#REF!</definedName>
    <definedName name="PORTSV">#REF!</definedName>
    <definedName name="Poznamka">#REF!</definedName>
    <definedName name="Projektant">#REF!</definedName>
    <definedName name="PSV">#REF!</definedName>
    <definedName name="PSV0">#REF!</definedName>
    <definedName name="red">#REF!</definedName>
    <definedName name="red_dod">[12]SCS!$J$16</definedName>
    <definedName name="_red1">#REF!</definedName>
    <definedName name="_red10">#REF!</definedName>
    <definedName name="_red2">#REF!</definedName>
    <definedName name="_red3">#REF!</definedName>
    <definedName name="_red4">#REF!</definedName>
    <definedName name="_red5">#REF!</definedName>
    <definedName name="_red6">#REF!</definedName>
    <definedName name="_red7">#REF!</definedName>
    <definedName name="_red8">#REF!</definedName>
    <definedName name="_red9">#REF!</definedName>
    <definedName name="REKAPITULACE">'[5]SO 11.1A Výkaz výměr'!#REF!</definedName>
    <definedName name="rewtwert">'[5]SO 11.1A Výkaz výměr'!#REF!</definedName>
    <definedName name="RFmx">#REF!</definedName>
    <definedName name="rfomni">#REF!</definedName>
    <definedName name="RFperif">#REF!</definedName>
    <definedName name="RFperif1">#REF!</definedName>
    <definedName name="RFser">#REF!</definedName>
    <definedName name="RFSYST">#REF!</definedName>
    <definedName name="RFTERM">#REF!</definedName>
    <definedName name="rtb">'[5]SO 11.1A Výkaz výměr'!#REF!</definedName>
    <definedName name="rtbrtwwr">'[10]SO 51.4 Výkaz výměr'!#REF!</definedName>
    <definedName name="rtrthztrh">'[5]SO 11.1A Výkaz výměr'!#REF!</definedName>
    <definedName name="rtwbrtr">'[5]SO 11.1A Výkaz výměr'!#REF!</definedName>
    <definedName name="s">#REF!</definedName>
    <definedName name="Sádrokartonové_konstrukce">'[5]SO 11.1A Výkaz výměr'!#REF!</definedName>
    <definedName name="SazbaDPH1">#REF!</definedName>
    <definedName name="SazbaDPH2">#REF!</definedName>
    <definedName name="_SLC16">#REF!</definedName>
    <definedName name="SLC16E">#REF!</definedName>
    <definedName name="SloupecCC">#REF!</definedName>
    <definedName name="SloupecCisloPol">#REF!</definedName>
    <definedName name="SloupecCH">#REF!</definedName>
    <definedName name="SloupecJC">#REF!</definedName>
    <definedName name="SloupecJH">#REF!</definedName>
    <definedName name="SloupecMJ">#REF!</definedName>
    <definedName name="SloupecMnozstvi">#REF!</definedName>
    <definedName name="SloupecNazPol">#REF!</definedName>
    <definedName name="SloupecPC">#REF!</definedName>
    <definedName name="soucet1">#REF!</definedName>
    <definedName name="Stan.">#REF!</definedName>
    <definedName name="Strom">#REF!</definedName>
    <definedName name="tezntzn">'[10]SO 51.4 Výkaz výměr'!#REF!</definedName>
    <definedName name="teznzten">'[10]SO 51.4 Výkaz výměr'!#REF!</definedName>
    <definedName name="Tgfg">'[5]SO 11.1A Výkaz výměr'!#REF!</definedName>
    <definedName name="TPORTS">#REF!</definedName>
    <definedName name="trgvtr">'[5]SO 11.1A Výkaz výměr'!#REF!</definedName>
    <definedName name="Typ">#REF!</definedName>
    <definedName name="tznhztenzte">'[5]SO 11.1A Výkaz výměr'!#REF!</definedName>
    <definedName name="tznztn">'[10]SO 51.4 Výkaz výměr'!#REF!</definedName>
    <definedName name="UPS">#REF!</definedName>
    <definedName name="varta">#REF!</definedName>
    <definedName name="Vodorovné_konstrukce">'[10]SO 51.4 Výkaz výměr'!#REF!</definedName>
    <definedName name="VRN">#REF!</definedName>
    <definedName name="VRNKc">[13]Rekapitulace!#REF!</definedName>
    <definedName name="VRNnazev">[13]Rekapitulace!#REF!</definedName>
    <definedName name="VRNproc">[13]Rekapitulace!#REF!</definedName>
    <definedName name="VRNzakl">[13]Rekapitulace!#REF!</definedName>
    <definedName name="vsp">#REF!</definedName>
    <definedName name="Zák.1">#REF!</definedName>
    <definedName name="Zák.2">#REF!</definedName>
    <definedName name="Zák.3">#REF!</definedName>
    <definedName name="Zakazka">#REF!</definedName>
    <definedName name="Zaklad22">#REF!</definedName>
    <definedName name="Zaklad5">#REF!</definedName>
    <definedName name="Základy">'[10]SO 51.4 Výkaz výměr'!#REF!</definedName>
    <definedName name="ZDRA">#REF!</definedName>
    <definedName name="Zemní_práce">'[10]SO 51.4 Výkaz výměr'!#REF!</definedName>
    <definedName name="Zhotovitel">#REF!</definedName>
    <definedName name="Zoll">#REF!</definedName>
  </definedNames>
  <calcPr calcId="152511" fullCalcOnLoad="1" iterateCount="1"/>
</workbook>
</file>

<file path=xl/calcChain.xml><?xml version="1.0" encoding="utf-8"?>
<calcChain xmlns="http://schemas.openxmlformats.org/spreadsheetml/2006/main">
  <c r="T39" i="12" l="1"/>
  <c r="R39" i="12"/>
  <c r="N39" i="12"/>
  <c r="P39" i="12"/>
  <c r="N38" i="12"/>
  <c r="T38" i="12"/>
  <c r="T37" i="12"/>
  <c r="R37" i="12"/>
  <c r="N37" i="12"/>
  <c r="P37" i="12"/>
  <c r="N36" i="12"/>
  <c r="T36" i="12"/>
  <c r="N35" i="12"/>
  <c r="T35" i="12" s="1"/>
  <c r="N34" i="12"/>
  <c r="T34" i="12"/>
  <c r="N33" i="12"/>
  <c r="T33" i="12" s="1"/>
  <c r="P33" i="12"/>
  <c r="N32" i="12"/>
  <c r="P32" i="12" s="1"/>
  <c r="V32" i="12" s="1"/>
  <c r="T32" i="12"/>
  <c r="T31" i="12"/>
  <c r="R31" i="12"/>
  <c r="N31" i="12"/>
  <c r="P31" i="12"/>
  <c r="N30" i="12"/>
  <c r="T30" i="12"/>
  <c r="T29" i="12"/>
  <c r="R29" i="12"/>
  <c r="N29" i="12"/>
  <c r="P29" i="12"/>
  <c r="N28" i="12"/>
  <c r="T28" i="12"/>
  <c r="N27" i="12"/>
  <c r="T27" i="12" s="1"/>
  <c r="P27" i="12"/>
  <c r="N26" i="12"/>
  <c r="T26" i="12"/>
  <c r="R25" i="12"/>
  <c r="N25" i="12"/>
  <c r="T25" i="12" s="1"/>
  <c r="P25" i="12"/>
  <c r="V25" i="12" s="1"/>
  <c r="W25" i="12" s="1"/>
  <c r="N24" i="12"/>
  <c r="R24" i="12" s="1"/>
  <c r="T24" i="12"/>
  <c r="T23" i="12"/>
  <c r="R23" i="12"/>
  <c r="N23" i="12"/>
  <c r="P23" i="12"/>
  <c r="N22" i="12"/>
  <c r="T22" i="12"/>
  <c r="T21" i="12"/>
  <c r="R21" i="12"/>
  <c r="N21" i="12"/>
  <c r="P21" i="12"/>
  <c r="N20" i="12"/>
  <c r="T20" i="12"/>
  <c r="N19" i="12"/>
  <c r="P19" i="12"/>
  <c r="V19" i="12" s="1"/>
  <c r="N18" i="12"/>
  <c r="T18" i="12"/>
  <c r="N17" i="12"/>
  <c r="T17" i="12" s="1"/>
  <c r="N16" i="12"/>
  <c r="P16" i="12" s="1"/>
  <c r="W16" i="12" s="1"/>
  <c r="T16" i="12"/>
  <c r="T15" i="12"/>
  <c r="R15" i="12"/>
  <c r="N15" i="12"/>
  <c r="P15" i="12"/>
  <c r="N14" i="12"/>
  <c r="T14" i="12" s="1"/>
  <c r="T13" i="12"/>
  <c r="R13" i="12"/>
  <c r="N13" i="12"/>
  <c r="P13" i="12"/>
  <c r="N12" i="12"/>
  <c r="T12" i="12"/>
  <c r="T9" i="12"/>
  <c r="N9" i="12"/>
  <c r="R9" i="12"/>
  <c r="R8" i="12"/>
  <c r="P8" i="12"/>
  <c r="V8" i="12"/>
  <c r="N8" i="12"/>
  <c r="T8" i="12"/>
  <c r="N7" i="12"/>
  <c r="T7" i="12" s="1"/>
  <c r="T6" i="12" s="1"/>
  <c r="R7" i="12"/>
  <c r="E90" i="3"/>
  <c r="F96" i="3"/>
  <c r="F52" i="3"/>
  <c r="E47" i="3"/>
  <c r="F49" i="3"/>
  <c r="J51" i="3"/>
  <c r="E92" i="3"/>
  <c r="F94" i="3"/>
  <c r="J96" i="3"/>
  <c r="F97" i="3"/>
  <c r="P102" i="3"/>
  <c r="J103" i="3"/>
  <c r="P103" i="3"/>
  <c r="R103" i="3"/>
  <c r="T103" i="3"/>
  <c r="BE103" i="3"/>
  <c r="BF103" i="3"/>
  <c r="BG103" i="3"/>
  <c r="BH103" i="3"/>
  <c r="BI103" i="3"/>
  <c r="BK103" i="3"/>
  <c r="J105" i="3"/>
  <c r="P105" i="3"/>
  <c r="R105" i="3"/>
  <c r="T105" i="3"/>
  <c r="BE105" i="3"/>
  <c r="BF105" i="3"/>
  <c r="BG105" i="3"/>
  <c r="BH105" i="3"/>
  <c r="BI105" i="3"/>
  <c r="BK105" i="3"/>
  <c r="J106" i="3"/>
  <c r="BE106" i="3" s="1"/>
  <c r="P106" i="3"/>
  <c r="R106" i="3"/>
  <c r="T106" i="3"/>
  <c r="BF106" i="3"/>
  <c r="BG106" i="3"/>
  <c r="BH106" i="3"/>
  <c r="BI106" i="3"/>
  <c r="BK106" i="3"/>
  <c r="J108" i="3"/>
  <c r="BE108" i="3" s="1"/>
  <c r="P108" i="3"/>
  <c r="R108" i="3"/>
  <c r="T108" i="3"/>
  <c r="BF108" i="3"/>
  <c r="BG108" i="3"/>
  <c r="BH108" i="3"/>
  <c r="BI108" i="3"/>
  <c r="BK108" i="3"/>
  <c r="J110" i="3"/>
  <c r="P110" i="3"/>
  <c r="R110" i="3"/>
  <c r="T110" i="3"/>
  <c r="BE110" i="3"/>
  <c r="BF110" i="3"/>
  <c r="BG110" i="3"/>
  <c r="BH110" i="3"/>
  <c r="BI110" i="3"/>
  <c r="BK110" i="3"/>
  <c r="J111" i="3"/>
  <c r="P111" i="3"/>
  <c r="R111" i="3"/>
  <c r="T111" i="3"/>
  <c r="BE111" i="3"/>
  <c r="BF111" i="3"/>
  <c r="BG111" i="3"/>
  <c r="BH111" i="3"/>
  <c r="BI111" i="3"/>
  <c r="BK111" i="3"/>
  <c r="J115" i="3"/>
  <c r="BE115" i="3" s="1"/>
  <c r="P115" i="3"/>
  <c r="R115" i="3"/>
  <c r="T115" i="3"/>
  <c r="BF115" i="3"/>
  <c r="BG115" i="3"/>
  <c r="BH115" i="3"/>
  <c r="BI115" i="3"/>
  <c r="BK115" i="3"/>
  <c r="J116" i="3"/>
  <c r="BE116" i="3" s="1"/>
  <c r="P116" i="3"/>
  <c r="R116" i="3"/>
  <c r="T116" i="3"/>
  <c r="BF116" i="3"/>
  <c r="BG116" i="3"/>
  <c r="BH116" i="3"/>
  <c r="BI116" i="3"/>
  <c r="BK116" i="3"/>
  <c r="J125" i="3"/>
  <c r="P125" i="3"/>
  <c r="R125" i="3"/>
  <c r="T125" i="3"/>
  <c r="BE125" i="3"/>
  <c r="BF125" i="3"/>
  <c r="BG125" i="3"/>
  <c r="BH125" i="3"/>
  <c r="BI125" i="3"/>
  <c r="BK125" i="3"/>
  <c r="J126" i="3"/>
  <c r="P126" i="3"/>
  <c r="R126" i="3"/>
  <c r="T126" i="3"/>
  <c r="BE126" i="3"/>
  <c r="BF126" i="3"/>
  <c r="BG126" i="3"/>
  <c r="BH126" i="3"/>
  <c r="BI126" i="3"/>
  <c r="BK126" i="3"/>
  <c r="J133" i="3"/>
  <c r="BE133" i="3" s="1"/>
  <c r="P133" i="3"/>
  <c r="R133" i="3"/>
  <c r="T133" i="3"/>
  <c r="BF133" i="3"/>
  <c r="BG133" i="3"/>
  <c r="BH133" i="3"/>
  <c r="BI133" i="3"/>
  <c r="BK133" i="3"/>
  <c r="J134" i="3"/>
  <c r="BE134" i="3" s="1"/>
  <c r="P134" i="3"/>
  <c r="R134" i="3"/>
  <c r="T134" i="3"/>
  <c r="BF134" i="3"/>
  <c r="BG134" i="3"/>
  <c r="BH134" i="3"/>
  <c r="BI134" i="3"/>
  <c r="BK134" i="3"/>
  <c r="J135" i="3"/>
  <c r="P135" i="3"/>
  <c r="R135" i="3"/>
  <c r="T135" i="3"/>
  <c r="BE135" i="3"/>
  <c r="BF135" i="3"/>
  <c r="BG135" i="3"/>
  <c r="BH135" i="3"/>
  <c r="BI135" i="3"/>
  <c r="BK135" i="3"/>
  <c r="J137" i="3"/>
  <c r="P137" i="3"/>
  <c r="R137" i="3"/>
  <c r="T137" i="3"/>
  <c r="BE137" i="3"/>
  <c r="BF137" i="3"/>
  <c r="BG137" i="3"/>
  <c r="BH137" i="3"/>
  <c r="BI137" i="3"/>
  <c r="BK137" i="3"/>
  <c r="J144" i="3"/>
  <c r="BE144" i="3" s="1"/>
  <c r="P144" i="3"/>
  <c r="R144" i="3"/>
  <c r="T144" i="3"/>
  <c r="BF144" i="3"/>
  <c r="BG144" i="3"/>
  <c r="BH144" i="3"/>
  <c r="BI144" i="3"/>
  <c r="BK144" i="3"/>
  <c r="J146" i="3"/>
  <c r="BE146" i="3" s="1"/>
  <c r="P146" i="3"/>
  <c r="R146" i="3"/>
  <c r="T146" i="3"/>
  <c r="BF146" i="3"/>
  <c r="BG146" i="3"/>
  <c r="BH146" i="3"/>
  <c r="BI146" i="3"/>
  <c r="BK146" i="3"/>
  <c r="J148" i="3"/>
  <c r="P148" i="3"/>
  <c r="R148" i="3"/>
  <c r="T148" i="3"/>
  <c r="BE148" i="3"/>
  <c r="BF148" i="3"/>
  <c r="BG148" i="3"/>
  <c r="BH148" i="3"/>
  <c r="BI148" i="3"/>
  <c r="BK148" i="3"/>
  <c r="J150" i="3"/>
  <c r="P150" i="3"/>
  <c r="R150" i="3"/>
  <c r="T150" i="3"/>
  <c r="BE150" i="3"/>
  <c r="BF150" i="3"/>
  <c r="BG150" i="3"/>
  <c r="BH150" i="3"/>
  <c r="BI150" i="3"/>
  <c r="BK150" i="3"/>
  <c r="J152" i="3"/>
  <c r="BE152" i="3" s="1"/>
  <c r="P152" i="3"/>
  <c r="R152" i="3"/>
  <c r="T152" i="3"/>
  <c r="BF152" i="3"/>
  <c r="BG152" i="3"/>
  <c r="BH152" i="3"/>
  <c r="BI152" i="3"/>
  <c r="BK152" i="3"/>
  <c r="J155" i="3"/>
  <c r="BE155" i="3" s="1"/>
  <c r="P155" i="3"/>
  <c r="R155" i="3"/>
  <c r="T155" i="3"/>
  <c r="BF155" i="3"/>
  <c r="BG155" i="3"/>
  <c r="BH155" i="3"/>
  <c r="BI155" i="3"/>
  <c r="BK155" i="3"/>
  <c r="J157" i="3"/>
  <c r="P157" i="3"/>
  <c r="R157" i="3"/>
  <c r="T157" i="3"/>
  <c r="BE157" i="3"/>
  <c r="BF157" i="3"/>
  <c r="BG157" i="3"/>
  <c r="BH157" i="3"/>
  <c r="BI157" i="3"/>
  <c r="BK157" i="3"/>
  <c r="J159" i="3"/>
  <c r="BE159" i="3" s="1"/>
  <c r="P159" i="3"/>
  <c r="R159" i="3"/>
  <c r="R158" i="3" s="1"/>
  <c r="T159" i="3"/>
  <c r="BF159" i="3"/>
  <c r="BG159" i="3"/>
  <c r="BH159" i="3"/>
  <c r="BI159" i="3"/>
  <c r="BK159" i="3"/>
  <c r="J161" i="3"/>
  <c r="BF161" i="3" s="1"/>
  <c r="P161" i="3"/>
  <c r="P158" i="3" s="1"/>
  <c r="R161" i="3"/>
  <c r="T161" i="3"/>
  <c r="BE161" i="3"/>
  <c r="BG161" i="3"/>
  <c r="BH161" i="3"/>
  <c r="BI161" i="3"/>
  <c r="BK161" i="3"/>
  <c r="J163" i="3"/>
  <c r="BF163" i="3" s="1"/>
  <c r="P163" i="3"/>
  <c r="R163" i="3"/>
  <c r="T163" i="3"/>
  <c r="BE163" i="3"/>
  <c r="BG163" i="3"/>
  <c r="BH163" i="3"/>
  <c r="BI163" i="3"/>
  <c r="BK163" i="3"/>
  <c r="J167" i="3"/>
  <c r="P167" i="3"/>
  <c r="R167" i="3"/>
  <c r="T167" i="3"/>
  <c r="T166" i="3" s="1"/>
  <c r="BE167" i="3"/>
  <c r="BF167" i="3"/>
  <c r="BG167" i="3"/>
  <c r="BH167" i="3"/>
  <c r="BI167" i="3"/>
  <c r="BK167" i="3"/>
  <c r="J169" i="3"/>
  <c r="BE169" i="3" s="1"/>
  <c r="P169" i="3"/>
  <c r="R169" i="3"/>
  <c r="T169" i="3"/>
  <c r="BF169" i="3"/>
  <c r="BG169" i="3"/>
  <c r="BH169" i="3"/>
  <c r="BI169" i="3"/>
  <c r="BK169" i="3"/>
  <c r="BK166" i="3" s="1"/>
  <c r="J166" i="3" s="1"/>
  <c r="J60" i="3" s="1"/>
  <c r="R171" i="3"/>
  <c r="J172" i="3"/>
  <c r="BE172" i="3" s="1"/>
  <c r="P172" i="3"/>
  <c r="P171" i="3"/>
  <c r="R172" i="3"/>
  <c r="T172" i="3"/>
  <c r="T171" i="3"/>
  <c r="BF172" i="3"/>
  <c r="BG172" i="3"/>
  <c r="BH172" i="3"/>
  <c r="BI172" i="3"/>
  <c r="BK172" i="3"/>
  <c r="BK171" i="3"/>
  <c r="J171" i="3"/>
  <c r="J61" i="3"/>
  <c r="T174" i="3"/>
  <c r="J175" i="3"/>
  <c r="BE175" i="3" s="1"/>
  <c r="P175" i="3"/>
  <c r="R175" i="3"/>
  <c r="T175" i="3"/>
  <c r="BF175" i="3"/>
  <c r="BG175" i="3"/>
  <c r="BH175" i="3"/>
  <c r="BI175" i="3"/>
  <c r="BK175" i="3"/>
  <c r="J177" i="3"/>
  <c r="P177" i="3"/>
  <c r="R177" i="3"/>
  <c r="T177" i="3"/>
  <c r="BE177" i="3"/>
  <c r="BF177" i="3"/>
  <c r="BG177" i="3"/>
  <c r="BH177" i="3"/>
  <c r="BI177" i="3"/>
  <c r="BK177" i="3"/>
  <c r="J178" i="3"/>
  <c r="BE178" i="3" s="1"/>
  <c r="P178" i="3"/>
  <c r="R178" i="3"/>
  <c r="T178" i="3"/>
  <c r="BF178" i="3"/>
  <c r="BG178" i="3"/>
  <c r="BH178" i="3"/>
  <c r="BI178" i="3"/>
  <c r="BK178" i="3"/>
  <c r="BK174" i="3" s="1"/>
  <c r="J174" i="3" s="1"/>
  <c r="J180" i="3"/>
  <c r="BE180" i="3" s="1"/>
  <c r="P180" i="3"/>
  <c r="R180" i="3"/>
  <c r="T180" i="3"/>
  <c r="T179" i="3" s="1"/>
  <c r="BF180" i="3"/>
  <c r="BG180" i="3"/>
  <c r="BH180" i="3"/>
  <c r="BI180" i="3"/>
  <c r="BK180" i="3"/>
  <c r="J183" i="3"/>
  <c r="P183" i="3"/>
  <c r="P179" i="3" s="1"/>
  <c r="R183" i="3"/>
  <c r="T183" i="3"/>
  <c r="BE183" i="3"/>
  <c r="BF183" i="3"/>
  <c r="BG183" i="3"/>
  <c r="BH183" i="3"/>
  <c r="BI183" i="3"/>
  <c r="BK183" i="3"/>
  <c r="BK179" i="3" s="1"/>
  <c r="J179" i="3" s="1"/>
  <c r="J63" i="3" s="1"/>
  <c r="J185" i="3"/>
  <c r="P185" i="3"/>
  <c r="R185" i="3"/>
  <c r="T185" i="3"/>
  <c r="BE185" i="3"/>
  <c r="BF185" i="3"/>
  <c r="BG185" i="3"/>
  <c r="BH185" i="3"/>
  <c r="BI185" i="3"/>
  <c r="BK185" i="3"/>
  <c r="J212" i="3"/>
  <c r="BE212" i="3" s="1"/>
  <c r="P212" i="3"/>
  <c r="R212" i="3"/>
  <c r="T212" i="3"/>
  <c r="BF212" i="3"/>
  <c r="BG212" i="3"/>
  <c r="BH212" i="3"/>
  <c r="BI212" i="3"/>
  <c r="BK212" i="3"/>
  <c r="J232" i="3"/>
  <c r="BE232" i="3" s="1"/>
  <c r="P232" i="3"/>
  <c r="R232" i="3"/>
  <c r="T232" i="3"/>
  <c r="BF232" i="3"/>
  <c r="BG232" i="3"/>
  <c r="BH232" i="3"/>
  <c r="BI232" i="3"/>
  <c r="BK232" i="3"/>
  <c r="J242" i="3"/>
  <c r="P242" i="3"/>
  <c r="R242" i="3"/>
  <c r="T242" i="3"/>
  <c r="BE242" i="3"/>
  <c r="BF242" i="3"/>
  <c r="BG242" i="3"/>
  <c r="BH242" i="3"/>
  <c r="BI242" i="3"/>
  <c r="BK242" i="3"/>
  <c r="J246" i="3"/>
  <c r="P246" i="3"/>
  <c r="R246" i="3"/>
  <c r="R179" i="3" s="1"/>
  <c r="T246" i="3"/>
  <c r="BE246" i="3"/>
  <c r="BF246" i="3"/>
  <c r="BG246" i="3"/>
  <c r="BH246" i="3"/>
  <c r="BI246" i="3"/>
  <c r="BK246" i="3"/>
  <c r="J248" i="3"/>
  <c r="BE248" i="3" s="1"/>
  <c r="P248" i="3"/>
  <c r="R248" i="3"/>
  <c r="T248" i="3"/>
  <c r="BF248" i="3"/>
  <c r="BG248" i="3"/>
  <c r="BH248" i="3"/>
  <c r="BI248" i="3"/>
  <c r="BK248" i="3"/>
  <c r="J249" i="3"/>
  <c r="BE249" i="3" s="1"/>
  <c r="P249" i="3"/>
  <c r="R249" i="3"/>
  <c r="T249" i="3"/>
  <c r="BF249" i="3"/>
  <c r="BG249" i="3"/>
  <c r="BH249" i="3"/>
  <c r="BI249" i="3"/>
  <c r="BK249" i="3"/>
  <c r="J256" i="3"/>
  <c r="P256" i="3"/>
  <c r="R256" i="3"/>
  <c r="T256" i="3"/>
  <c r="BE256" i="3"/>
  <c r="BF256" i="3"/>
  <c r="BG256" i="3"/>
  <c r="BH256" i="3"/>
  <c r="BI256" i="3"/>
  <c r="BK256" i="3"/>
  <c r="J284" i="3"/>
  <c r="P284" i="3"/>
  <c r="R284" i="3"/>
  <c r="T284" i="3"/>
  <c r="BE284" i="3"/>
  <c r="BF284" i="3"/>
  <c r="BG284" i="3"/>
  <c r="BH284" i="3"/>
  <c r="BI284" i="3"/>
  <c r="BK284" i="3"/>
  <c r="J287" i="3"/>
  <c r="BE287" i="3" s="1"/>
  <c r="P287" i="3"/>
  <c r="R287" i="3"/>
  <c r="T287" i="3"/>
  <c r="BF287" i="3"/>
  <c r="BG287" i="3"/>
  <c r="BH287" i="3"/>
  <c r="BI287" i="3"/>
  <c r="BK287" i="3"/>
  <c r="J289" i="3"/>
  <c r="BE289" i="3" s="1"/>
  <c r="P289" i="3"/>
  <c r="R289" i="3"/>
  <c r="T289" i="3"/>
  <c r="BF289" i="3"/>
  <c r="BG289" i="3"/>
  <c r="BH289" i="3"/>
  <c r="BI289" i="3"/>
  <c r="BK289" i="3"/>
  <c r="J291" i="3"/>
  <c r="P291" i="3"/>
  <c r="R291" i="3"/>
  <c r="T291" i="3"/>
  <c r="BE291" i="3"/>
  <c r="BF291" i="3"/>
  <c r="BG291" i="3"/>
  <c r="BH291" i="3"/>
  <c r="BI291" i="3"/>
  <c r="BK291" i="3"/>
  <c r="J294" i="3"/>
  <c r="P294" i="3"/>
  <c r="R294" i="3"/>
  <c r="T294" i="3"/>
  <c r="BE294" i="3"/>
  <c r="BF294" i="3"/>
  <c r="BG294" i="3"/>
  <c r="BH294" i="3"/>
  <c r="BI294" i="3"/>
  <c r="BK294" i="3"/>
  <c r="J300" i="3"/>
  <c r="BE300" i="3" s="1"/>
  <c r="P300" i="3"/>
  <c r="R300" i="3"/>
  <c r="T300" i="3"/>
  <c r="BF300" i="3"/>
  <c r="BG300" i="3"/>
  <c r="BH300" i="3"/>
  <c r="BI300" i="3"/>
  <c r="BK300" i="3"/>
  <c r="J305" i="3"/>
  <c r="BE305" i="3" s="1"/>
  <c r="P305" i="3"/>
  <c r="R305" i="3"/>
  <c r="T305" i="3"/>
  <c r="BF305" i="3"/>
  <c r="BG305" i="3"/>
  <c r="BH305" i="3"/>
  <c r="BI305" i="3"/>
  <c r="BK305" i="3"/>
  <c r="J309" i="3"/>
  <c r="P309" i="3"/>
  <c r="R309" i="3"/>
  <c r="T309" i="3"/>
  <c r="BE309" i="3"/>
  <c r="BF309" i="3"/>
  <c r="BG309" i="3"/>
  <c r="BH309" i="3"/>
  <c r="BI309" i="3"/>
  <c r="BK309" i="3"/>
  <c r="J323" i="3"/>
  <c r="P323" i="3"/>
  <c r="R323" i="3"/>
  <c r="T323" i="3"/>
  <c r="BE323" i="3"/>
  <c r="BF323" i="3"/>
  <c r="BG323" i="3"/>
  <c r="BH323" i="3"/>
  <c r="BI323" i="3"/>
  <c r="BK323" i="3"/>
  <c r="J342" i="3"/>
  <c r="BE342" i="3" s="1"/>
  <c r="P342" i="3"/>
  <c r="R342" i="3"/>
  <c r="T342" i="3"/>
  <c r="BF342" i="3"/>
  <c r="BG342" i="3"/>
  <c r="BH342" i="3"/>
  <c r="BI342" i="3"/>
  <c r="BK342" i="3"/>
  <c r="J358" i="3"/>
  <c r="BE358" i="3" s="1"/>
  <c r="P358" i="3"/>
  <c r="R358" i="3"/>
  <c r="T358" i="3"/>
  <c r="BF358" i="3"/>
  <c r="BG358" i="3"/>
  <c r="BH358" i="3"/>
  <c r="BI358" i="3"/>
  <c r="BK358" i="3"/>
  <c r="J360" i="3"/>
  <c r="P360" i="3"/>
  <c r="R360" i="3"/>
  <c r="T360" i="3"/>
  <c r="BE360" i="3"/>
  <c r="BF360" i="3"/>
  <c r="BG360" i="3"/>
  <c r="BH360" i="3"/>
  <c r="BI360" i="3"/>
  <c r="BK360" i="3"/>
  <c r="J363" i="3"/>
  <c r="P363" i="3"/>
  <c r="R363" i="3"/>
  <c r="T363" i="3"/>
  <c r="BE363" i="3"/>
  <c r="BF363" i="3"/>
  <c r="BG363" i="3"/>
  <c r="BH363" i="3"/>
  <c r="BI363" i="3"/>
  <c r="BK363" i="3"/>
  <c r="J368" i="3"/>
  <c r="BE368" i="3" s="1"/>
  <c r="P368" i="3"/>
  <c r="R368" i="3"/>
  <c r="T368" i="3"/>
  <c r="BF368" i="3"/>
  <c r="BG368" i="3"/>
  <c r="BH368" i="3"/>
  <c r="BI368" i="3"/>
  <c r="BK368" i="3"/>
  <c r="J409" i="3"/>
  <c r="BE409" i="3" s="1"/>
  <c r="P409" i="3"/>
  <c r="R409" i="3"/>
  <c r="T409" i="3"/>
  <c r="BF409" i="3"/>
  <c r="BG409" i="3"/>
  <c r="BH409" i="3"/>
  <c r="BI409" i="3"/>
  <c r="BK409" i="3"/>
  <c r="J433" i="3"/>
  <c r="P433" i="3"/>
  <c r="R433" i="3"/>
  <c r="T433" i="3"/>
  <c r="BE433" i="3"/>
  <c r="BF433" i="3"/>
  <c r="BG433" i="3"/>
  <c r="BH433" i="3"/>
  <c r="BI433" i="3"/>
  <c r="BK433" i="3"/>
  <c r="J435" i="3"/>
  <c r="P435" i="3"/>
  <c r="R435" i="3"/>
  <c r="T435" i="3"/>
  <c r="BE435" i="3"/>
  <c r="BF435" i="3"/>
  <c r="BG435" i="3"/>
  <c r="BH435" i="3"/>
  <c r="BI435" i="3"/>
  <c r="BK435" i="3"/>
  <c r="J438" i="3"/>
  <c r="BE438" i="3" s="1"/>
  <c r="P438" i="3"/>
  <c r="R438" i="3"/>
  <c r="T438" i="3"/>
  <c r="BF438" i="3"/>
  <c r="BG438" i="3"/>
  <c r="BH438" i="3"/>
  <c r="BI438" i="3"/>
  <c r="BK438" i="3"/>
  <c r="J443" i="3"/>
  <c r="BE443" i="3" s="1"/>
  <c r="P443" i="3"/>
  <c r="P442" i="3" s="1"/>
  <c r="R443" i="3"/>
  <c r="T443" i="3"/>
  <c r="BF443" i="3"/>
  <c r="BG443" i="3"/>
  <c r="BH443" i="3"/>
  <c r="BI443" i="3"/>
  <c r="BK443" i="3"/>
  <c r="BK442" i="3" s="1"/>
  <c r="J442" i="3" s="1"/>
  <c r="J64" i="3" s="1"/>
  <c r="J445" i="3"/>
  <c r="BE445" i="3" s="1"/>
  <c r="P445" i="3"/>
  <c r="R445" i="3"/>
  <c r="T445" i="3"/>
  <c r="T442" i="3"/>
  <c r="BF445" i="3"/>
  <c r="BG445" i="3"/>
  <c r="BH445" i="3"/>
  <c r="BI445" i="3"/>
  <c r="BK445" i="3"/>
  <c r="J448" i="3"/>
  <c r="P448" i="3"/>
  <c r="R448" i="3"/>
  <c r="R447" i="3" s="1"/>
  <c r="T448" i="3"/>
  <c r="BE448" i="3"/>
  <c r="BF448" i="3"/>
  <c r="BG448" i="3"/>
  <c r="BH448" i="3"/>
  <c r="BI448" i="3"/>
  <c r="BK448" i="3"/>
  <c r="J450" i="3"/>
  <c r="P450" i="3"/>
  <c r="R450" i="3"/>
  <c r="T450" i="3"/>
  <c r="BE450" i="3"/>
  <c r="BF450" i="3"/>
  <c r="BG450" i="3"/>
  <c r="BH450" i="3"/>
  <c r="BI450" i="3"/>
  <c r="BK450" i="3"/>
  <c r="J451" i="3"/>
  <c r="P451" i="3"/>
  <c r="R451" i="3"/>
  <c r="T451" i="3"/>
  <c r="BE451" i="3"/>
  <c r="BF451" i="3"/>
  <c r="BG451" i="3"/>
  <c r="BH451" i="3"/>
  <c r="BI451" i="3"/>
  <c r="BK451" i="3"/>
  <c r="J454" i="3"/>
  <c r="BE454" i="3" s="1"/>
  <c r="P454" i="3"/>
  <c r="R454" i="3"/>
  <c r="T454" i="3"/>
  <c r="BF454" i="3"/>
  <c r="BG454" i="3"/>
  <c r="BH454" i="3"/>
  <c r="BI454" i="3"/>
  <c r="BK454" i="3"/>
  <c r="J457" i="3"/>
  <c r="BF457" i="3" s="1"/>
  <c r="F31" i="3" s="1"/>
  <c r="P457" i="3"/>
  <c r="R457" i="3"/>
  <c r="T457" i="3"/>
  <c r="BE457" i="3"/>
  <c r="BG457" i="3"/>
  <c r="BH457" i="3"/>
  <c r="BI457" i="3"/>
  <c r="BK457" i="3"/>
  <c r="J462" i="3"/>
  <c r="BF462" i="3" s="1"/>
  <c r="P462" i="3"/>
  <c r="R462" i="3"/>
  <c r="T462" i="3"/>
  <c r="BE462" i="3"/>
  <c r="BG462" i="3"/>
  <c r="BH462" i="3"/>
  <c r="BI462" i="3"/>
  <c r="BK462" i="3"/>
  <c r="J464" i="3"/>
  <c r="BF464" i="3" s="1"/>
  <c r="P464" i="3"/>
  <c r="R464" i="3"/>
  <c r="T464" i="3"/>
  <c r="BE464" i="3"/>
  <c r="BG464" i="3"/>
  <c r="BH464" i="3"/>
  <c r="BI464" i="3"/>
  <c r="BK464" i="3"/>
  <c r="J465" i="3"/>
  <c r="P465" i="3"/>
  <c r="R465" i="3"/>
  <c r="T465" i="3"/>
  <c r="BE465" i="3"/>
  <c r="BF465" i="3"/>
  <c r="BG465" i="3"/>
  <c r="BH465" i="3"/>
  <c r="BI465" i="3"/>
  <c r="BK465" i="3"/>
  <c r="J466" i="3"/>
  <c r="BE466" i="3" s="1"/>
  <c r="P466" i="3"/>
  <c r="R466" i="3"/>
  <c r="T466" i="3"/>
  <c r="BF466" i="3"/>
  <c r="BG466" i="3"/>
  <c r="BH466" i="3"/>
  <c r="BI466" i="3"/>
  <c r="BK466" i="3"/>
  <c r="J467" i="3"/>
  <c r="BE467" i="3" s="1"/>
  <c r="P467" i="3"/>
  <c r="R467" i="3"/>
  <c r="T467" i="3"/>
  <c r="BF467" i="3"/>
  <c r="BG467" i="3"/>
  <c r="BH467" i="3"/>
  <c r="BI467" i="3"/>
  <c r="BK467" i="3"/>
  <c r="J468" i="3"/>
  <c r="P468" i="3"/>
  <c r="R468" i="3"/>
  <c r="T468" i="3"/>
  <c r="BE468" i="3"/>
  <c r="BF468" i="3"/>
  <c r="BG468" i="3"/>
  <c r="BH468" i="3"/>
  <c r="BI468" i="3"/>
  <c r="BK468" i="3"/>
  <c r="J470" i="3"/>
  <c r="P470" i="3"/>
  <c r="R470" i="3"/>
  <c r="T470" i="3"/>
  <c r="BE470" i="3"/>
  <c r="BF470" i="3"/>
  <c r="BG470" i="3"/>
  <c r="BH470" i="3"/>
  <c r="BI470" i="3"/>
  <c r="BK470" i="3"/>
  <c r="J471" i="3"/>
  <c r="BE471" i="3" s="1"/>
  <c r="P471" i="3"/>
  <c r="R471" i="3"/>
  <c r="T471" i="3"/>
  <c r="BF471" i="3"/>
  <c r="BG471" i="3"/>
  <c r="BH471" i="3"/>
  <c r="BI471" i="3"/>
  <c r="BK471" i="3"/>
  <c r="J474" i="3"/>
  <c r="BE474" i="3" s="1"/>
  <c r="P474" i="3"/>
  <c r="R474" i="3"/>
  <c r="T474" i="3"/>
  <c r="BF474" i="3"/>
  <c r="BG474" i="3"/>
  <c r="BH474" i="3"/>
  <c r="BI474" i="3"/>
  <c r="BK474" i="3"/>
  <c r="J476" i="3"/>
  <c r="P476" i="3"/>
  <c r="R476" i="3"/>
  <c r="T476" i="3"/>
  <c r="BE476" i="3"/>
  <c r="BF476" i="3"/>
  <c r="BG476" i="3"/>
  <c r="BH476" i="3"/>
  <c r="BI476" i="3"/>
  <c r="BK476" i="3"/>
  <c r="J478" i="3"/>
  <c r="P478" i="3"/>
  <c r="R478" i="3"/>
  <c r="T478" i="3"/>
  <c r="BE478" i="3"/>
  <c r="BF478" i="3"/>
  <c r="BG478" i="3"/>
  <c r="BH478" i="3"/>
  <c r="BI478" i="3"/>
  <c r="BK478" i="3"/>
  <c r="J481" i="3"/>
  <c r="BE481" i="3" s="1"/>
  <c r="P481" i="3"/>
  <c r="R481" i="3"/>
  <c r="T481" i="3"/>
  <c r="BF481" i="3"/>
  <c r="BG481" i="3"/>
  <c r="BH481" i="3"/>
  <c r="BI481" i="3"/>
  <c r="BK481" i="3"/>
  <c r="J483" i="3"/>
  <c r="BE483" i="3" s="1"/>
  <c r="P483" i="3"/>
  <c r="R483" i="3"/>
  <c r="T483" i="3"/>
  <c r="BF483" i="3"/>
  <c r="BG483" i="3"/>
  <c r="BH483" i="3"/>
  <c r="BI483" i="3"/>
  <c r="BK483" i="3"/>
  <c r="J486" i="3"/>
  <c r="P486" i="3"/>
  <c r="R486" i="3"/>
  <c r="T486" i="3"/>
  <c r="BE486" i="3"/>
  <c r="BF486" i="3"/>
  <c r="BG486" i="3"/>
  <c r="BH486" i="3"/>
  <c r="BI486" i="3"/>
  <c r="BK486" i="3"/>
  <c r="J488" i="3"/>
  <c r="P488" i="3"/>
  <c r="R488" i="3"/>
  <c r="T488" i="3"/>
  <c r="BE488" i="3"/>
  <c r="BF488" i="3"/>
  <c r="BG488" i="3"/>
  <c r="BH488" i="3"/>
  <c r="BI488" i="3"/>
  <c r="BK488" i="3"/>
  <c r="J492" i="3"/>
  <c r="BE492" i="3" s="1"/>
  <c r="P492" i="3"/>
  <c r="R492" i="3"/>
  <c r="T492" i="3"/>
  <c r="BF492" i="3"/>
  <c r="BG492" i="3"/>
  <c r="BH492" i="3"/>
  <c r="BI492" i="3"/>
  <c r="BK492" i="3"/>
  <c r="J495" i="3"/>
  <c r="BE495" i="3" s="1"/>
  <c r="P495" i="3"/>
  <c r="R495" i="3"/>
  <c r="T495" i="3"/>
  <c r="BF495" i="3"/>
  <c r="BG495" i="3"/>
  <c r="BH495" i="3"/>
  <c r="BI495" i="3"/>
  <c r="BK495" i="3"/>
  <c r="J497" i="3"/>
  <c r="P497" i="3"/>
  <c r="R497" i="3"/>
  <c r="T497" i="3"/>
  <c r="BE497" i="3"/>
  <c r="BF497" i="3"/>
  <c r="BG497" i="3"/>
  <c r="BH497" i="3"/>
  <c r="BI497" i="3"/>
  <c r="BK497" i="3"/>
  <c r="J503" i="3"/>
  <c r="P503" i="3"/>
  <c r="R503" i="3"/>
  <c r="T503" i="3"/>
  <c r="BE503" i="3"/>
  <c r="BF503" i="3"/>
  <c r="BG503" i="3"/>
  <c r="BH503" i="3"/>
  <c r="BI503" i="3"/>
  <c r="BK503" i="3"/>
  <c r="J508" i="3"/>
  <c r="BE508" i="3" s="1"/>
  <c r="P508" i="3"/>
  <c r="R508" i="3"/>
  <c r="T508" i="3"/>
  <c r="BF508" i="3"/>
  <c r="BG508" i="3"/>
  <c r="BH508" i="3"/>
  <c r="BI508" i="3"/>
  <c r="BK508" i="3"/>
  <c r="J524" i="3"/>
  <c r="BE524" i="3" s="1"/>
  <c r="P524" i="3"/>
  <c r="R524" i="3"/>
  <c r="T524" i="3"/>
  <c r="BF524" i="3"/>
  <c r="BG524" i="3"/>
  <c r="BH524" i="3"/>
  <c r="BI524" i="3"/>
  <c r="BK524" i="3"/>
  <c r="J525" i="3"/>
  <c r="P525" i="3"/>
  <c r="R525" i="3"/>
  <c r="T525" i="3"/>
  <c r="BE525" i="3"/>
  <c r="BF525" i="3"/>
  <c r="BG525" i="3"/>
  <c r="BH525" i="3"/>
  <c r="BI525" i="3"/>
  <c r="BK525" i="3"/>
  <c r="J526" i="3"/>
  <c r="P526" i="3"/>
  <c r="R526" i="3"/>
  <c r="T526" i="3"/>
  <c r="BE526" i="3"/>
  <c r="BF526" i="3"/>
  <c r="BG526" i="3"/>
  <c r="BH526" i="3"/>
  <c r="BI526" i="3"/>
  <c r="BK526" i="3"/>
  <c r="J527" i="3"/>
  <c r="BE527" i="3" s="1"/>
  <c r="P527" i="3"/>
  <c r="R527" i="3"/>
  <c r="T527" i="3"/>
  <c r="BF527" i="3"/>
  <c r="BG527" i="3"/>
  <c r="BH527" i="3"/>
  <c r="BI527" i="3"/>
  <c r="BK527" i="3"/>
  <c r="J529" i="3"/>
  <c r="BE529" i="3" s="1"/>
  <c r="P529" i="3"/>
  <c r="R529" i="3"/>
  <c r="T529" i="3"/>
  <c r="BF529" i="3"/>
  <c r="BG529" i="3"/>
  <c r="BH529" i="3"/>
  <c r="BI529" i="3"/>
  <c r="BK529" i="3"/>
  <c r="J530" i="3"/>
  <c r="P530" i="3"/>
  <c r="R530" i="3"/>
  <c r="T530" i="3"/>
  <c r="BE530" i="3"/>
  <c r="BF530" i="3"/>
  <c r="BG530" i="3"/>
  <c r="BH530" i="3"/>
  <c r="BI530" i="3"/>
  <c r="BK530" i="3"/>
  <c r="J531" i="3"/>
  <c r="P531" i="3"/>
  <c r="R531" i="3"/>
  <c r="T531" i="3"/>
  <c r="BE531" i="3"/>
  <c r="BF531" i="3"/>
  <c r="BG531" i="3"/>
  <c r="BH531" i="3"/>
  <c r="BI531" i="3"/>
  <c r="BK531" i="3"/>
  <c r="J533" i="3"/>
  <c r="BE533" i="3" s="1"/>
  <c r="P533" i="3"/>
  <c r="R533" i="3"/>
  <c r="T533" i="3"/>
  <c r="BF533" i="3"/>
  <c r="BG533" i="3"/>
  <c r="BH533" i="3"/>
  <c r="BI533" i="3"/>
  <c r="BK533" i="3"/>
  <c r="J537" i="3"/>
  <c r="BE537" i="3" s="1"/>
  <c r="P537" i="3"/>
  <c r="R537" i="3"/>
  <c r="T537" i="3"/>
  <c r="BF537" i="3"/>
  <c r="BG537" i="3"/>
  <c r="BH537" i="3"/>
  <c r="BI537" i="3"/>
  <c r="BK537" i="3"/>
  <c r="J541" i="3"/>
  <c r="P541" i="3"/>
  <c r="P540" i="3" s="1"/>
  <c r="R541" i="3"/>
  <c r="R540" i="3" s="1"/>
  <c r="T541" i="3"/>
  <c r="T540" i="3" s="1"/>
  <c r="BE541" i="3"/>
  <c r="BF541" i="3"/>
  <c r="BG541" i="3"/>
  <c r="BH541" i="3"/>
  <c r="BI541" i="3"/>
  <c r="BK541" i="3"/>
  <c r="BK540" i="3" s="1"/>
  <c r="J540" i="3" s="1"/>
  <c r="J66" i="3" s="1"/>
  <c r="J544" i="3"/>
  <c r="BE544" i="3" s="1"/>
  <c r="P544" i="3"/>
  <c r="R544" i="3"/>
  <c r="T544" i="3"/>
  <c r="BF544" i="3"/>
  <c r="BG544" i="3"/>
  <c r="BH544" i="3"/>
  <c r="BI544" i="3"/>
  <c r="BK544" i="3"/>
  <c r="J549" i="3"/>
  <c r="P549" i="3"/>
  <c r="R549" i="3"/>
  <c r="T549" i="3"/>
  <c r="BE549" i="3"/>
  <c r="BF549" i="3"/>
  <c r="BG549" i="3"/>
  <c r="BH549" i="3"/>
  <c r="BI549" i="3"/>
  <c r="BK549" i="3"/>
  <c r="J551" i="3"/>
  <c r="BE551" i="3" s="1"/>
  <c r="P551" i="3"/>
  <c r="R551" i="3"/>
  <c r="T551" i="3"/>
  <c r="T543" i="3" s="1"/>
  <c r="BF551" i="3"/>
  <c r="BG551" i="3"/>
  <c r="BH551" i="3"/>
  <c r="BI551" i="3"/>
  <c r="BK551" i="3"/>
  <c r="J552" i="3"/>
  <c r="BE552" i="3" s="1"/>
  <c r="P552" i="3"/>
  <c r="R552" i="3"/>
  <c r="T552" i="3"/>
  <c r="BF552" i="3"/>
  <c r="BG552" i="3"/>
  <c r="BH552" i="3"/>
  <c r="BI552" i="3"/>
  <c r="BK552" i="3"/>
  <c r="J554" i="3"/>
  <c r="BE554" i="3" s="1"/>
  <c r="P554" i="3"/>
  <c r="R554" i="3"/>
  <c r="R553" i="3" s="1"/>
  <c r="T554" i="3"/>
  <c r="T553" i="3" s="1"/>
  <c r="BF554" i="3"/>
  <c r="BG554" i="3"/>
  <c r="BH554" i="3"/>
  <c r="BI554" i="3"/>
  <c r="BK554" i="3"/>
  <c r="J557" i="3"/>
  <c r="BE557" i="3"/>
  <c r="P557" i="3"/>
  <c r="R557" i="3"/>
  <c r="T557" i="3"/>
  <c r="BF557" i="3"/>
  <c r="BG557" i="3"/>
  <c r="BH557" i="3"/>
  <c r="BI557" i="3"/>
  <c r="BK557" i="3"/>
  <c r="BK553" i="3" s="1"/>
  <c r="J553" i="3" s="1"/>
  <c r="J69" i="3" s="1"/>
  <c r="J560" i="3"/>
  <c r="P560" i="3"/>
  <c r="R560" i="3"/>
  <c r="T560" i="3"/>
  <c r="BE560" i="3"/>
  <c r="BF560" i="3"/>
  <c r="BG560" i="3"/>
  <c r="BH560" i="3"/>
  <c r="BI560" i="3"/>
  <c r="BK560" i="3"/>
  <c r="J562" i="3"/>
  <c r="P562" i="3"/>
  <c r="R562" i="3"/>
  <c r="T562" i="3"/>
  <c r="BE562" i="3"/>
  <c r="BF562" i="3"/>
  <c r="BG562" i="3"/>
  <c r="BH562" i="3"/>
  <c r="BI562" i="3"/>
  <c r="BK562" i="3"/>
  <c r="J565" i="3"/>
  <c r="BE565" i="3" s="1"/>
  <c r="P565" i="3"/>
  <c r="R565" i="3"/>
  <c r="T565" i="3"/>
  <c r="BF565" i="3"/>
  <c r="BG565" i="3"/>
  <c r="BH565" i="3"/>
  <c r="BI565" i="3"/>
  <c r="BK565" i="3"/>
  <c r="J569" i="3"/>
  <c r="BE569" i="3" s="1"/>
  <c r="P569" i="3"/>
  <c r="R569" i="3"/>
  <c r="T569" i="3"/>
  <c r="BF569" i="3"/>
  <c r="BG569" i="3"/>
  <c r="BH569" i="3"/>
  <c r="BI569" i="3"/>
  <c r="BK569" i="3"/>
  <c r="J571" i="3"/>
  <c r="P571" i="3"/>
  <c r="R571" i="3"/>
  <c r="T571" i="3"/>
  <c r="BE571" i="3"/>
  <c r="BF571" i="3"/>
  <c r="BG571" i="3"/>
  <c r="BH571" i="3"/>
  <c r="BI571" i="3"/>
  <c r="BK571" i="3"/>
  <c r="J573" i="3"/>
  <c r="P573" i="3"/>
  <c r="R573" i="3"/>
  <c r="T573" i="3"/>
  <c r="BE573" i="3"/>
  <c r="BF573" i="3"/>
  <c r="BG573" i="3"/>
  <c r="BH573" i="3"/>
  <c r="BI573" i="3"/>
  <c r="BK573" i="3"/>
  <c r="J576" i="3"/>
  <c r="BE576" i="3" s="1"/>
  <c r="P576" i="3"/>
  <c r="R576" i="3"/>
  <c r="T576" i="3"/>
  <c r="BF576" i="3"/>
  <c r="BG576" i="3"/>
  <c r="BH576" i="3"/>
  <c r="BI576" i="3"/>
  <c r="BK576" i="3"/>
  <c r="J578" i="3"/>
  <c r="BE578" i="3" s="1"/>
  <c r="P578" i="3"/>
  <c r="R578" i="3"/>
  <c r="T578" i="3"/>
  <c r="BF578" i="3"/>
  <c r="BG578" i="3"/>
  <c r="BH578" i="3"/>
  <c r="BI578" i="3"/>
  <c r="BK578" i="3"/>
  <c r="J579" i="3"/>
  <c r="BE579" i="3" s="1"/>
  <c r="P579" i="3"/>
  <c r="R579" i="3"/>
  <c r="T579" i="3"/>
  <c r="BF579" i="3"/>
  <c r="BG579" i="3"/>
  <c r="BH579" i="3"/>
  <c r="BI579" i="3"/>
  <c r="BK579" i="3"/>
  <c r="J583" i="3"/>
  <c r="P583" i="3"/>
  <c r="R583" i="3"/>
  <c r="T583" i="3"/>
  <c r="BE583" i="3"/>
  <c r="BF583" i="3"/>
  <c r="BG583" i="3"/>
  <c r="BH583" i="3"/>
  <c r="BI583" i="3"/>
  <c r="BK583" i="3"/>
  <c r="J586" i="3"/>
  <c r="P586" i="3"/>
  <c r="R586" i="3"/>
  <c r="T586" i="3"/>
  <c r="BE586" i="3"/>
  <c r="BF586" i="3"/>
  <c r="BG586" i="3"/>
  <c r="BH586" i="3"/>
  <c r="BI586" i="3"/>
  <c r="BK586" i="3"/>
  <c r="J590" i="3"/>
  <c r="BE590" i="3" s="1"/>
  <c r="P590" i="3"/>
  <c r="R590" i="3"/>
  <c r="T590" i="3"/>
  <c r="BF590" i="3"/>
  <c r="BG590" i="3"/>
  <c r="BH590" i="3"/>
  <c r="BI590" i="3"/>
  <c r="BK590" i="3"/>
  <c r="J593" i="3"/>
  <c r="BE593" i="3" s="1"/>
  <c r="P593" i="3"/>
  <c r="P572" i="3" s="1"/>
  <c r="R593" i="3"/>
  <c r="T593" i="3"/>
  <c r="BF593" i="3"/>
  <c r="BG593" i="3"/>
  <c r="BH593" i="3"/>
  <c r="BI593" i="3"/>
  <c r="BK593" i="3"/>
  <c r="J596" i="3"/>
  <c r="P596" i="3"/>
  <c r="R596" i="3"/>
  <c r="T596" i="3"/>
  <c r="BE596" i="3"/>
  <c r="BF596" i="3"/>
  <c r="BG596" i="3"/>
  <c r="BH596" i="3"/>
  <c r="BI596" i="3"/>
  <c r="BK596" i="3"/>
  <c r="J598" i="3"/>
  <c r="P598" i="3"/>
  <c r="R598" i="3"/>
  <c r="T598" i="3"/>
  <c r="BE598" i="3"/>
  <c r="BF598" i="3"/>
  <c r="BG598" i="3"/>
  <c r="BH598" i="3"/>
  <c r="BI598" i="3"/>
  <c r="BK598" i="3"/>
  <c r="J600" i="3"/>
  <c r="BE600" i="3" s="1"/>
  <c r="P600" i="3"/>
  <c r="R600" i="3"/>
  <c r="T600" i="3"/>
  <c r="BF600" i="3"/>
  <c r="BG600" i="3"/>
  <c r="BH600" i="3"/>
  <c r="BI600" i="3"/>
  <c r="BK600" i="3"/>
  <c r="J603" i="3"/>
  <c r="BE603" i="3" s="1"/>
  <c r="P603" i="3"/>
  <c r="R603" i="3"/>
  <c r="T603" i="3"/>
  <c r="T572" i="3" s="1"/>
  <c r="BF603" i="3"/>
  <c r="BG603" i="3"/>
  <c r="BH603" i="3"/>
  <c r="BI603" i="3"/>
  <c r="BK603" i="3"/>
  <c r="J606" i="3"/>
  <c r="P606" i="3"/>
  <c r="R606" i="3"/>
  <c r="T606" i="3"/>
  <c r="BE606" i="3"/>
  <c r="BF606" i="3"/>
  <c r="BG606" i="3"/>
  <c r="BH606" i="3"/>
  <c r="BI606" i="3"/>
  <c r="BK606" i="3"/>
  <c r="J608" i="3"/>
  <c r="P608" i="3"/>
  <c r="R608" i="3"/>
  <c r="T608" i="3"/>
  <c r="BE608" i="3"/>
  <c r="BF608" i="3"/>
  <c r="BG608" i="3"/>
  <c r="BH608" i="3"/>
  <c r="BI608" i="3"/>
  <c r="BK608" i="3"/>
  <c r="J611" i="3"/>
  <c r="BE611" i="3" s="1"/>
  <c r="P611" i="3"/>
  <c r="R611" i="3"/>
  <c r="T611" i="3"/>
  <c r="BF611" i="3"/>
  <c r="BG611" i="3"/>
  <c r="BH611" i="3"/>
  <c r="BI611" i="3"/>
  <c r="BK611" i="3"/>
  <c r="J615" i="3"/>
  <c r="BE615" i="3" s="1"/>
  <c r="P615" i="3"/>
  <c r="R615" i="3"/>
  <c r="T615" i="3"/>
  <c r="BF615" i="3"/>
  <c r="BG615" i="3"/>
  <c r="BH615" i="3"/>
  <c r="BI615" i="3"/>
  <c r="BK615" i="3"/>
  <c r="J617" i="3"/>
  <c r="P617" i="3"/>
  <c r="R617" i="3"/>
  <c r="T617" i="3"/>
  <c r="BE617" i="3"/>
  <c r="BF617" i="3"/>
  <c r="BG617" i="3"/>
  <c r="BH617" i="3"/>
  <c r="BI617" i="3"/>
  <c r="BK617" i="3"/>
  <c r="J619" i="3"/>
  <c r="P619" i="3"/>
  <c r="R619" i="3"/>
  <c r="T619" i="3"/>
  <c r="BE619" i="3"/>
  <c r="BF619" i="3"/>
  <c r="BG619" i="3"/>
  <c r="BH619" i="3"/>
  <c r="BI619" i="3"/>
  <c r="BK619" i="3"/>
  <c r="J622" i="3"/>
  <c r="BE622" i="3" s="1"/>
  <c r="P622" i="3"/>
  <c r="R622" i="3"/>
  <c r="T622" i="3"/>
  <c r="BF622" i="3"/>
  <c r="BG622" i="3"/>
  <c r="BH622" i="3"/>
  <c r="BI622" i="3"/>
  <c r="BK622" i="3"/>
  <c r="J624" i="3"/>
  <c r="BE624" i="3" s="1"/>
  <c r="P624" i="3"/>
  <c r="R624" i="3"/>
  <c r="T624" i="3"/>
  <c r="BF624" i="3"/>
  <c r="BG624" i="3"/>
  <c r="BH624" i="3"/>
  <c r="BI624" i="3"/>
  <c r="BK624" i="3"/>
  <c r="J626" i="3"/>
  <c r="P626" i="3"/>
  <c r="R626" i="3"/>
  <c r="T626" i="3"/>
  <c r="BE626" i="3"/>
  <c r="BF626" i="3"/>
  <c r="BG626" i="3"/>
  <c r="BH626" i="3"/>
  <c r="BI626" i="3"/>
  <c r="BK626" i="3"/>
  <c r="J628" i="3"/>
  <c r="P628" i="3"/>
  <c r="P627" i="3" s="1"/>
  <c r="R628" i="3"/>
  <c r="T628" i="3"/>
  <c r="BE628" i="3"/>
  <c r="BF628" i="3"/>
  <c r="BG628" i="3"/>
  <c r="BH628" i="3"/>
  <c r="BI628" i="3"/>
  <c r="BK628" i="3"/>
  <c r="J632" i="3"/>
  <c r="BE632" i="3" s="1"/>
  <c r="P632" i="3"/>
  <c r="R632" i="3"/>
  <c r="T632" i="3"/>
  <c r="BF632" i="3"/>
  <c r="BG632" i="3"/>
  <c r="BH632" i="3"/>
  <c r="BI632" i="3"/>
  <c r="BK632" i="3"/>
  <c r="J634" i="3"/>
  <c r="P634" i="3"/>
  <c r="R634" i="3"/>
  <c r="T634" i="3"/>
  <c r="BE634" i="3"/>
  <c r="BF634" i="3"/>
  <c r="BG634" i="3"/>
  <c r="BH634" i="3"/>
  <c r="BI634" i="3"/>
  <c r="BK634" i="3"/>
  <c r="J637" i="3"/>
  <c r="P637" i="3"/>
  <c r="R637" i="3"/>
  <c r="R627" i="3" s="1"/>
  <c r="T637" i="3"/>
  <c r="BE637" i="3"/>
  <c r="BF637" i="3"/>
  <c r="BG637" i="3"/>
  <c r="BH637" i="3"/>
  <c r="BI637" i="3"/>
  <c r="BK637" i="3"/>
  <c r="J639" i="3"/>
  <c r="BE639" i="3" s="1"/>
  <c r="P639" i="3"/>
  <c r="R639" i="3"/>
  <c r="T639" i="3"/>
  <c r="BF639" i="3"/>
  <c r="BG639" i="3"/>
  <c r="BH639" i="3"/>
  <c r="BI639" i="3"/>
  <c r="BK639" i="3"/>
  <c r="BK627" i="3" s="1"/>
  <c r="J627" i="3" s="1"/>
  <c r="J71" i="3" s="1"/>
  <c r="J642" i="3"/>
  <c r="BE642" i="3" s="1"/>
  <c r="P642" i="3"/>
  <c r="R642" i="3"/>
  <c r="T642" i="3"/>
  <c r="BF642" i="3"/>
  <c r="BG642" i="3"/>
  <c r="BH642" i="3"/>
  <c r="BI642" i="3"/>
  <c r="BK642" i="3"/>
  <c r="J644" i="3"/>
  <c r="P644" i="3"/>
  <c r="R644" i="3"/>
  <c r="T644" i="3"/>
  <c r="BE644" i="3"/>
  <c r="BF644" i="3"/>
  <c r="BG644" i="3"/>
  <c r="BH644" i="3"/>
  <c r="BI644" i="3"/>
  <c r="BK644" i="3"/>
  <c r="J646" i="3"/>
  <c r="P646" i="3"/>
  <c r="R646" i="3"/>
  <c r="T646" i="3"/>
  <c r="BE646" i="3"/>
  <c r="BF646" i="3"/>
  <c r="BG646" i="3"/>
  <c r="BH646" i="3"/>
  <c r="BI646" i="3"/>
  <c r="BK646" i="3"/>
  <c r="J648" i="3"/>
  <c r="BE648" i="3" s="1"/>
  <c r="P648" i="3"/>
  <c r="R648" i="3"/>
  <c r="T648" i="3"/>
  <c r="BF648" i="3"/>
  <c r="BG648" i="3"/>
  <c r="BH648" i="3"/>
  <c r="BI648" i="3"/>
  <c r="BK648" i="3"/>
  <c r="J650" i="3"/>
  <c r="BE650" i="3" s="1"/>
  <c r="P650" i="3"/>
  <c r="R650" i="3"/>
  <c r="T650" i="3"/>
  <c r="BF650" i="3"/>
  <c r="BG650" i="3"/>
  <c r="BH650" i="3"/>
  <c r="BI650" i="3"/>
  <c r="BK650" i="3"/>
  <c r="J652" i="3"/>
  <c r="P652" i="3"/>
  <c r="R652" i="3"/>
  <c r="T652" i="3"/>
  <c r="BE652" i="3"/>
  <c r="BF652" i="3"/>
  <c r="BG652" i="3"/>
  <c r="BH652" i="3"/>
  <c r="BI652" i="3"/>
  <c r="BK652" i="3"/>
  <c r="J654" i="3"/>
  <c r="P654" i="3"/>
  <c r="R654" i="3"/>
  <c r="T654" i="3"/>
  <c r="BE654" i="3"/>
  <c r="BF654" i="3"/>
  <c r="BG654" i="3"/>
  <c r="BH654" i="3"/>
  <c r="BI654" i="3"/>
  <c r="BK654" i="3"/>
  <c r="J656" i="3"/>
  <c r="BE656" i="3" s="1"/>
  <c r="P656" i="3"/>
  <c r="R656" i="3"/>
  <c r="T656" i="3"/>
  <c r="BF656" i="3"/>
  <c r="BG656" i="3"/>
  <c r="BH656" i="3"/>
  <c r="BI656" i="3"/>
  <c r="BK656" i="3"/>
  <c r="J658" i="3"/>
  <c r="BE658" i="3" s="1"/>
  <c r="P658" i="3"/>
  <c r="R658" i="3"/>
  <c r="T658" i="3"/>
  <c r="BF658" i="3"/>
  <c r="BG658" i="3"/>
  <c r="BH658" i="3"/>
  <c r="BI658" i="3"/>
  <c r="BK658" i="3"/>
  <c r="J660" i="3"/>
  <c r="P660" i="3"/>
  <c r="R660" i="3"/>
  <c r="T660" i="3"/>
  <c r="BE660" i="3"/>
  <c r="BF660" i="3"/>
  <c r="BG660" i="3"/>
  <c r="BH660" i="3"/>
  <c r="BI660" i="3"/>
  <c r="BK660" i="3"/>
  <c r="J662" i="3"/>
  <c r="BE662" i="3" s="1"/>
  <c r="P662" i="3"/>
  <c r="R662" i="3"/>
  <c r="R661" i="3"/>
  <c r="T662" i="3"/>
  <c r="BF662" i="3"/>
  <c r="BG662" i="3"/>
  <c r="BH662" i="3"/>
  <c r="BI662" i="3"/>
  <c r="BK662" i="3"/>
  <c r="BK661" i="3" s="1"/>
  <c r="J661" i="3" s="1"/>
  <c r="J664" i="3"/>
  <c r="BE664" i="3" s="1"/>
  <c r="P664" i="3"/>
  <c r="R664" i="3"/>
  <c r="T664" i="3"/>
  <c r="BF664" i="3"/>
  <c r="BG664" i="3"/>
  <c r="BH664" i="3"/>
  <c r="BI664" i="3"/>
  <c r="BK664" i="3"/>
  <c r="J668" i="3"/>
  <c r="P668" i="3"/>
  <c r="R668" i="3"/>
  <c r="T668" i="3"/>
  <c r="BE668" i="3"/>
  <c r="BF668" i="3"/>
  <c r="BG668" i="3"/>
  <c r="BH668" i="3"/>
  <c r="BI668" i="3"/>
  <c r="BK668" i="3"/>
  <c r="J672" i="3"/>
  <c r="P672" i="3"/>
  <c r="R672" i="3"/>
  <c r="T672" i="3"/>
  <c r="BE672" i="3"/>
  <c r="BF672" i="3"/>
  <c r="BG672" i="3"/>
  <c r="BH672" i="3"/>
  <c r="BI672" i="3"/>
  <c r="BK672" i="3"/>
  <c r="J674" i="3"/>
  <c r="BE674" i="3" s="1"/>
  <c r="P674" i="3"/>
  <c r="R674" i="3"/>
  <c r="T674" i="3"/>
  <c r="BF674" i="3"/>
  <c r="BG674" i="3"/>
  <c r="BH674" i="3"/>
  <c r="BI674" i="3"/>
  <c r="BK674" i="3"/>
  <c r="J676" i="3"/>
  <c r="P676" i="3"/>
  <c r="R676" i="3"/>
  <c r="T676" i="3"/>
  <c r="BE676" i="3"/>
  <c r="BF676" i="3"/>
  <c r="BG676" i="3"/>
  <c r="BH676" i="3"/>
  <c r="BI676" i="3"/>
  <c r="BK676" i="3"/>
  <c r="J693" i="3"/>
  <c r="P693" i="3"/>
  <c r="R693" i="3"/>
  <c r="T693" i="3"/>
  <c r="BE693" i="3"/>
  <c r="BF693" i="3"/>
  <c r="BG693" i="3"/>
  <c r="BH693" i="3"/>
  <c r="BI693" i="3"/>
  <c r="BK693" i="3"/>
  <c r="J694" i="3"/>
  <c r="BE694" i="3" s="1"/>
  <c r="P694" i="3"/>
  <c r="R694" i="3"/>
  <c r="R673" i="3" s="1"/>
  <c r="T694" i="3"/>
  <c r="BF694" i="3"/>
  <c r="BG694" i="3"/>
  <c r="BH694" i="3"/>
  <c r="BI694" i="3"/>
  <c r="BK694" i="3"/>
  <c r="J695" i="3"/>
  <c r="BE695" i="3" s="1"/>
  <c r="P695" i="3"/>
  <c r="R695" i="3"/>
  <c r="T695" i="3"/>
  <c r="BF695" i="3"/>
  <c r="BG695" i="3"/>
  <c r="BH695" i="3"/>
  <c r="BI695" i="3"/>
  <c r="BK695" i="3"/>
  <c r="J696" i="3"/>
  <c r="P696" i="3"/>
  <c r="R696" i="3"/>
  <c r="T696" i="3"/>
  <c r="BE696" i="3"/>
  <c r="BF696" i="3"/>
  <c r="BG696" i="3"/>
  <c r="BH696" i="3"/>
  <c r="BI696" i="3"/>
  <c r="BK696" i="3"/>
  <c r="J697" i="3"/>
  <c r="P697" i="3"/>
  <c r="R697" i="3"/>
  <c r="T697" i="3"/>
  <c r="BE697" i="3"/>
  <c r="BF697" i="3"/>
  <c r="BG697" i="3"/>
  <c r="BH697" i="3"/>
  <c r="BI697" i="3"/>
  <c r="BK697" i="3"/>
  <c r="J698" i="3"/>
  <c r="BE698" i="3" s="1"/>
  <c r="P698" i="3"/>
  <c r="R698" i="3"/>
  <c r="T698" i="3"/>
  <c r="BF698" i="3"/>
  <c r="BG698" i="3"/>
  <c r="BH698" i="3"/>
  <c r="BI698" i="3"/>
  <c r="BK698" i="3"/>
  <c r="J699" i="3"/>
  <c r="BE699" i="3" s="1"/>
  <c r="P699" i="3"/>
  <c r="R699" i="3"/>
  <c r="T699" i="3"/>
  <c r="BF699" i="3"/>
  <c r="BG699" i="3"/>
  <c r="BH699" i="3"/>
  <c r="BI699" i="3"/>
  <c r="BK699" i="3"/>
  <c r="J700" i="3"/>
  <c r="P700" i="3"/>
  <c r="R700" i="3"/>
  <c r="T700" i="3"/>
  <c r="BE700" i="3"/>
  <c r="BF700" i="3"/>
  <c r="BG700" i="3"/>
  <c r="BH700" i="3"/>
  <c r="BI700" i="3"/>
  <c r="BK700" i="3"/>
  <c r="J701" i="3"/>
  <c r="P701" i="3"/>
  <c r="R701" i="3"/>
  <c r="T701" i="3"/>
  <c r="BE701" i="3"/>
  <c r="BF701" i="3"/>
  <c r="BG701" i="3"/>
  <c r="BH701" i="3"/>
  <c r="BI701" i="3"/>
  <c r="BK701" i="3"/>
  <c r="J702" i="3"/>
  <c r="BE702" i="3" s="1"/>
  <c r="P702" i="3"/>
  <c r="R702" i="3"/>
  <c r="T702" i="3"/>
  <c r="BF702" i="3"/>
  <c r="BG702" i="3"/>
  <c r="BH702" i="3"/>
  <c r="BI702" i="3"/>
  <c r="BK702" i="3"/>
  <c r="J703" i="3"/>
  <c r="BE703" i="3" s="1"/>
  <c r="P703" i="3"/>
  <c r="R703" i="3"/>
  <c r="T703" i="3"/>
  <c r="BF703" i="3"/>
  <c r="BG703" i="3"/>
  <c r="BH703" i="3"/>
  <c r="BI703" i="3"/>
  <c r="BK703" i="3"/>
  <c r="J704" i="3"/>
  <c r="P704" i="3"/>
  <c r="R704" i="3"/>
  <c r="T704" i="3"/>
  <c r="BE704" i="3"/>
  <c r="BF704" i="3"/>
  <c r="BG704" i="3"/>
  <c r="BH704" i="3"/>
  <c r="BI704" i="3"/>
  <c r="BK704" i="3"/>
  <c r="J705" i="3"/>
  <c r="P705" i="3"/>
  <c r="R705" i="3"/>
  <c r="T705" i="3"/>
  <c r="BE705" i="3"/>
  <c r="BF705" i="3"/>
  <c r="BG705" i="3"/>
  <c r="BH705" i="3"/>
  <c r="BI705" i="3"/>
  <c r="BK705" i="3"/>
  <c r="J706" i="3"/>
  <c r="BE706" i="3" s="1"/>
  <c r="P706" i="3"/>
  <c r="R706" i="3"/>
  <c r="T706" i="3"/>
  <c r="BF706" i="3"/>
  <c r="BG706" i="3"/>
  <c r="BH706" i="3"/>
  <c r="BI706" i="3"/>
  <c r="BK706" i="3"/>
  <c r="J707" i="3"/>
  <c r="BE707" i="3" s="1"/>
  <c r="P707" i="3"/>
  <c r="R707" i="3"/>
  <c r="T707" i="3"/>
  <c r="BF707" i="3"/>
  <c r="BG707" i="3"/>
  <c r="BH707" i="3"/>
  <c r="BI707" i="3"/>
  <c r="BK707" i="3"/>
  <c r="J708" i="3"/>
  <c r="P708" i="3"/>
  <c r="R708" i="3"/>
  <c r="T708" i="3"/>
  <c r="BE708" i="3"/>
  <c r="BF708" i="3"/>
  <c r="BG708" i="3"/>
  <c r="BH708" i="3"/>
  <c r="BI708" i="3"/>
  <c r="BK708" i="3"/>
  <c r="J709" i="3"/>
  <c r="P709" i="3"/>
  <c r="R709" i="3"/>
  <c r="T709" i="3"/>
  <c r="BE709" i="3"/>
  <c r="BF709" i="3"/>
  <c r="BG709" i="3"/>
  <c r="BH709" i="3"/>
  <c r="BI709" i="3"/>
  <c r="BK709" i="3"/>
  <c r="J722" i="3"/>
  <c r="BE722" i="3" s="1"/>
  <c r="P722" i="3"/>
  <c r="R722" i="3"/>
  <c r="T722" i="3"/>
  <c r="BF722" i="3"/>
  <c r="BG722" i="3"/>
  <c r="BH722" i="3"/>
  <c r="BI722" i="3"/>
  <c r="BK722" i="3"/>
  <c r="J727" i="3"/>
  <c r="BE727" i="3" s="1"/>
  <c r="P727" i="3"/>
  <c r="R727" i="3"/>
  <c r="T727" i="3"/>
  <c r="BF727" i="3"/>
  <c r="BG727" i="3"/>
  <c r="BH727" i="3"/>
  <c r="BI727" i="3"/>
  <c r="BK727" i="3"/>
  <c r="J731" i="3"/>
  <c r="P731" i="3"/>
  <c r="R731" i="3"/>
  <c r="T731" i="3"/>
  <c r="BE731" i="3"/>
  <c r="BF731" i="3"/>
  <c r="BG731" i="3"/>
  <c r="BH731" i="3"/>
  <c r="BI731" i="3"/>
  <c r="BK731" i="3"/>
  <c r="J732" i="3"/>
  <c r="P732" i="3"/>
  <c r="R732" i="3"/>
  <c r="T732" i="3"/>
  <c r="BE732" i="3"/>
  <c r="BF732" i="3"/>
  <c r="BG732" i="3"/>
  <c r="BH732" i="3"/>
  <c r="BI732" i="3"/>
  <c r="BK732" i="3"/>
  <c r="J733" i="3"/>
  <c r="BE733" i="3" s="1"/>
  <c r="P733" i="3"/>
  <c r="R733" i="3"/>
  <c r="T733" i="3"/>
  <c r="BF733" i="3"/>
  <c r="BG733" i="3"/>
  <c r="BH733" i="3"/>
  <c r="BI733" i="3"/>
  <c r="BK733" i="3"/>
  <c r="J734" i="3"/>
  <c r="BE734" i="3" s="1"/>
  <c r="P734" i="3"/>
  <c r="R734" i="3"/>
  <c r="T734" i="3"/>
  <c r="BF734" i="3"/>
  <c r="BG734" i="3"/>
  <c r="BH734" i="3"/>
  <c r="BI734" i="3"/>
  <c r="BK734" i="3"/>
  <c r="J736" i="3"/>
  <c r="P736" i="3"/>
  <c r="R736" i="3"/>
  <c r="T736" i="3"/>
  <c r="BE736" i="3"/>
  <c r="BF736" i="3"/>
  <c r="BG736" i="3"/>
  <c r="BH736" i="3"/>
  <c r="BI736" i="3"/>
  <c r="BK736" i="3"/>
  <c r="J737" i="3"/>
  <c r="P737" i="3"/>
  <c r="R737" i="3"/>
  <c r="T737" i="3"/>
  <c r="BE737" i="3"/>
  <c r="BF737" i="3"/>
  <c r="BG737" i="3"/>
  <c r="BH737" i="3"/>
  <c r="BI737" i="3"/>
  <c r="BK737" i="3"/>
  <c r="J740" i="3"/>
  <c r="BE740" i="3" s="1"/>
  <c r="P740" i="3"/>
  <c r="R740" i="3"/>
  <c r="T740" i="3"/>
  <c r="BF740" i="3"/>
  <c r="BG740" i="3"/>
  <c r="BH740" i="3"/>
  <c r="BI740" i="3"/>
  <c r="BK740" i="3"/>
  <c r="J741" i="3"/>
  <c r="BE741" i="3" s="1"/>
  <c r="P741" i="3"/>
  <c r="R741" i="3"/>
  <c r="T741" i="3"/>
  <c r="BF741" i="3"/>
  <c r="BG741" i="3"/>
  <c r="BH741" i="3"/>
  <c r="BI741" i="3"/>
  <c r="BK741" i="3"/>
  <c r="J742" i="3"/>
  <c r="P742" i="3"/>
  <c r="R742" i="3"/>
  <c r="T742" i="3"/>
  <c r="BE742" i="3"/>
  <c r="BF742" i="3"/>
  <c r="BG742" i="3"/>
  <c r="BH742" i="3"/>
  <c r="BI742" i="3"/>
  <c r="BK742" i="3"/>
  <c r="J744" i="3"/>
  <c r="P744" i="3"/>
  <c r="R744" i="3"/>
  <c r="T744" i="3"/>
  <c r="BE744" i="3"/>
  <c r="BF744" i="3"/>
  <c r="BG744" i="3"/>
  <c r="BH744" i="3"/>
  <c r="BI744" i="3"/>
  <c r="BK744" i="3"/>
  <c r="J746" i="3"/>
  <c r="BE746" i="3" s="1"/>
  <c r="P746" i="3"/>
  <c r="R746" i="3"/>
  <c r="T746" i="3"/>
  <c r="BF746" i="3"/>
  <c r="BG746" i="3"/>
  <c r="BH746" i="3"/>
  <c r="BI746" i="3"/>
  <c r="BK746" i="3"/>
  <c r="J752" i="3"/>
  <c r="BE752" i="3" s="1"/>
  <c r="P752" i="3"/>
  <c r="R752" i="3"/>
  <c r="T752" i="3"/>
  <c r="BF752" i="3"/>
  <c r="BG752" i="3"/>
  <c r="BH752" i="3"/>
  <c r="BI752" i="3"/>
  <c r="BK752" i="3"/>
  <c r="J755" i="3"/>
  <c r="P755" i="3"/>
  <c r="R755" i="3"/>
  <c r="T755" i="3"/>
  <c r="BE755" i="3"/>
  <c r="BF755" i="3"/>
  <c r="BG755" i="3"/>
  <c r="BH755" i="3"/>
  <c r="BI755" i="3"/>
  <c r="BK755" i="3"/>
  <c r="J757" i="3"/>
  <c r="P757" i="3"/>
  <c r="R757" i="3"/>
  <c r="T757" i="3"/>
  <c r="BE757" i="3"/>
  <c r="BF757" i="3"/>
  <c r="BG757" i="3"/>
  <c r="BH757" i="3"/>
  <c r="BI757" i="3"/>
  <c r="BK757" i="3"/>
  <c r="J759" i="3"/>
  <c r="BE759" i="3" s="1"/>
  <c r="P759" i="3"/>
  <c r="R759" i="3"/>
  <c r="T759" i="3"/>
  <c r="BF759" i="3"/>
  <c r="BG759" i="3"/>
  <c r="BH759" i="3"/>
  <c r="BI759" i="3"/>
  <c r="BK759" i="3"/>
  <c r="J761" i="3"/>
  <c r="BE761" i="3" s="1"/>
  <c r="P761" i="3"/>
  <c r="R761" i="3"/>
  <c r="T761" i="3"/>
  <c r="BF761" i="3"/>
  <c r="BG761" i="3"/>
  <c r="BH761" i="3"/>
  <c r="BI761" i="3"/>
  <c r="BK761" i="3"/>
  <c r="J765" i="3"/>
  <c r="P765" i="3"/>
  <c r="R765" i="3"/>
  <c r="T765" i="3"/>
  <c r="BE765" i="3"/>
  <c r="BF765" i="3"/>
  <c r="BG765" i="3"/>
  <c r="BH765" i="3"/>
  <c r="BI765" i="3"/>
  <c r="BK765" i="3"/>
  <c r="J767" i="3"/>
  <c r="P767" i="3"/>
  <c r="R767" i="3"/>
  <c r="T767" i="3"/>
  <c r="BE767" i="3"/>
  <c r="BF767" i="3"/>
  <c r="BG767" i="3"/>
  <c r="BH767" i="3"/>
  <c r="BI767" i="3"/>
  <c r="BK767" i="3"/>
  <c r="J769" i="3"/>
  <c r="BE769" i="3" s="1"/>
  <c r="P769" i="3"/>
  <c r="R769" i="3"/>
  <c r="T769" i="3"/>
  <c r="BF769" i="3"/>
  <c r="BG769" i="3"/>
  <c r="BH769" i="3"/>
  <c r="BI769" i="3"/>
  <c r="BK769" i="3"/>
  <c r="J771" i="3"/>
  <c r="BE771" i="3" s="1"/>
  <c r="P771" i="3"/>
  <c r="R771" i="3"/>
  <c r="T771" i="3"/>
  <c r="BF771" i="3"/>
  <c r="BG771" i="3"/>
  <c r="BH771" i="3"/>
  <c r="BI771" i="3"/>
  <c r="BK771" i="3"/>
  <c r="J773" i="3"/>
  <c r="P773" i="3"/>
  <c r="R773" i="3"/>
  <c r="T773" i="3"/>
  <c r="BE773" i="3"/>
  <c r="BF773" i="3"/>
  <c r="BG773" i="3"/>
  <c r="BH773" i="3"/>
  <c r="BI773" i="3"/>
  <c r="BK773" i="3"/>
  <c r="J775" i="3"/>
  <c r="P775" i="3"/>
  <c r="R775" i="3"/>
  <c r="T775" i="3"/>
  <c r="BE775" i="3"/>
  <c r="BF775" i="3"/>
  <c r="BG775" i="3"/>
  <c r="BH775" i="3"/>
  <c r="BI775" i="3"/>
  <c r="BK775" i="3"/>
  <c r="J777" i="3"/>
  <c r="BE777" i="3" s="1"/>
  <c r="P777" i="3"/>
  <c r="R777" i="3"/>
  <c r="T777" i="3"/>
  <c r="BF777" i="3"/>
  <c r="BG777" i="3"/>
  <c r="BH777" i="3"/>
  <c r="BI777" i="3"/>
  <c r="BK777" i="3"/>
  <c r="J779" i="3"/>
  <c r="P779" i="3"/>
  <c r="R779" i="3"/>
  <c r="T779" i="3"/>
  <c r="BE779" i="3"/>
  <c r="BF779" i="3"/>
  <c r="BG779" i="3"/>
  <c r="BH779" i="3"/>
  <c r="BI779" i="3"/>
  <c r="BK779" i="3"/>
  <c r="J781" i="3"/>
  <c r="P781" i="3"/>
  <c r="R781" i="3"/>
  <c r="T781" i="3"/>
  <c r="T776" i="3" s="1"/>
  <c r="BE781" i="3"/>
  <c r="BF781" i="3"/>
  <c r="BG781" i="3"/>
  <c r="BH781" i="3"/>
  <c r="BI781" i="3"/>
  <c r="BK781" i="3"/>
  <c r="J783" i="3"/>
  <c r="BE783" i="3" s="1"/>
  <c r="P783" i="3"/>
  <c r="R783" i="3"/>
  <c r="T783" i="3"/>
  <c r="BF783" i="3"/>
  <c r="BG783" i="3"/>
  <c r="BH783" i="3"/>
  <c r="BI783" i="3"/>
  <c r="BK783" i="3"/>
  <c r="J784" i="3"/>
  <c r="BE784" i="3" s="1"/>
  <c r="P784" i="3"/>
  <c r="R784" i="3"/>
  <c r="T784" i="3"/>
  <c r="BF784" i="3"/>
  <c r="BG784" i="3"/>
  <c r="BH784" i="3"/>
  <c r="BI784" i="3"/>
  <c r="BK784" i="3"/>
  <c r="BK776" i="3" s="1"/>
  <c r="J776" i="3" s="1"/>
  <c r="J74" i="3" s="1"/>
  <c r="J785" i="3"/>
  <c r="P785" i="3"/>
  <c r="R785" i="3"/>
  <c r="T785" i="3"/>
  <c r="BE785" i="3"/>
  <c r="BF785" i="3"/>
  <c r="BG785" i="3"/>
  <c r="BH785" i="3"/>
  <c r="BI785" i="3"/>
  <c r="BK785" i="3"/>
  <c r="J786" i="3"/>
  <c r="P786" i="3"/>
  <c r="R786" i="3"/>
  <c r="T786" i="3"/>
  <c r="BE786" i="3"/>
  <c r="BF786" i="3"/>
  <c r="BG786" i="3"/>
  <c r="BH786" i="3"/>
  <c r="BI786" i="3"/>
  <c r="BK786" i="3"/>
  <c r="J787" i="3"/>
  <c r="BE787" i="3" s="1"/>
  <c r="P787" i="3"/>
  <c r="R787" i="3"/>
  <c r="T787" i="3"/>
  <c r="BF787" i="3"/>
  <c r="BG787" i="3"/>
  <c r="BH787" i="3"/>
  <c r="BI787" i="3"/>
  <c r="BK787" i="3"/>
  <c r="J788" i="3"/>
  <c r="BE788" i="3" s="1"/>
  <c r="P788" i="3"/>
  <c r="R788" i="3"/>
  <c r="T788" i="3"/>
  <c r="BF788" i="3"/>
  <c r="BG788" i="3"/>
  <c r="BH788" i="3"/>
  <c r="BI788" i="3"/>
  <c r="BK788" i="3"/>
  <c r="J789" i="3"/>
  <c r="P789" i="3"/>
  <c r="R789" i="3"/>
  <c r="T789" i="3"/>
  <c r="BE789" i="3"/>
  <c r="BF789" i="3"/>
  <c r="BG789" i="3"/>
  <c r="BH789" i="3"/>
  <c r="BI789" i="3"/>
  <c r="BK789" i="3"/>
  <c r="J790" i="3"/>
  <c r="P790" i="3"/>
  <c r="R790" i="3"/>
  <c r="T790" i="3"/>
  <c r="BE790" i="3"/>
  <c r="BF790" i="3"/>
  <c r="BG790" i="3"/>
  <c r="BH790" i="3"/>
  <c r="BI790" i="3"/>
  <c r="BK790" i="3"/>
  <c r="J791" i="3"/>
  <c r="BE791" i="3" s="1"/>
  <c r="P791" i="3"/>
  <c r="R791" i="3"/>
  <c r="T791" i="3"/>
  <c r="BF791" i="3"/>
  <c r="BG791" i="3"/>
  <c r="BH791" i="3"/>
  <c r="BI791" i="3"/>
  <c r="BK791" i="3"/>
  <c r="J792" i="3"/>
  <c r="BE792" i="3" s="1"/>
  <c r="P792" i="3"/>
  <c r="R792" i="3"/>
  <c r="T792" i="3"/>
  <c r="BF792" i="3"/>
  <c r="BG792" i="3"/>
  <c r="BH792" i="3"/>
  <c r="BI792" i="3"/>
  <c r="BK792" i="3"/>
  <c r="J793" i="3"/>
  <c r="P793" i="3"/>
  <c r="R793" i="3"/>
  <c r="T793" i="3"/>
  <c r="BE793" i="3"/>
  <c r="BF793" i="3"/>
  <c r="BG793" i="3"/>
  <c r="BH793" i="3"/>
  <c r="BI793" i="3"/>
  <c r="BK793" i="3"/>
  <c r="J794" i="3"/>
  <c r="P794" i="3"/>
  <c r="R794" i="3"/>
  <c r="T794" i="3"/>
  <c r="BE794" i="3"/>
  <c r="BF794" i="3"/>
  <c r="BG794" i="3"/>
  <c r="BH794" i="3"/>
  <c r="BI794" i="3"/>
  <c r="BK794" i="3"/>
  <c r="J795" i="3"/>
  <c r="BE795" i="3" s="1"/>
  <c r="P795" i="3"/>
  <c r="R795" i="3"/>
  <c r="T795" i="3"/>
  <c r="BF795" i="3"/>
  <c r="BG795" i="3"/>
  <c r="BH795" i="3"/>
  <c r="BI795" i="3"/>
  <c r="BK795" i="3"/>
  <c r="J797" i="3"/>
  <c r="BE797" i="3" s="1"/>
  <c r="P797" i="3"/>
  <c r="R797" i="3"/>
  <c r="T797" i="3"/>
  <c r="BF797" i="3"/>
  <c r="BG797" i="3"/>
  <c r="BH797" i="3"/>
  <c r="BI797" i="3"/>
  <c r="BK797" i="3"/>
  <c r="J799" i="3"/>
  <c r="P799" i="3"/>
  <c r="R799" i="3"/>
  <c r="T799" i="3"/>
  <c r="BE799" i="3"/>
  <c r="BF799" i="3"/>
  <c r="BG799" i="3"/>
  <c r="BH799" i="3"/>
  <c r="BI799" i="3"/>
  <c r="BK799" i="3"/>
  <c r="J801" i="3"/>
  <c r="BE801" i="3" s="1"/>
  <c r="P801" i="3"/>
  <c r="P798" i="3" s="1"/>
  <c r="R801" i="3"/>
  <c r="R798" i="3" s="1"/>
  <c r="T801" i="3"/>
  <c r="BF801" i="3"/>
  <c r="BG801" i="3"/>
  <c r="BH801" i="3"/>
  <c r="BI801" i="3"/>
  <c r="BK801" i="3"/>
  <c r="J803" i="3"/>
  <c r="BE803" i="3" s="1"/>
  <c r="P803" i="3"/>
  <c r="R803" i="3"/>
  <c r="T803" i="3"/>
  <c r="BF803" i="3"/>
  <c r="BG803" i="3"/>
  <c r="BH803" i="3"/>
  <c r="BI803" i="3"/>
  <c r="BK803" i="3"/>
  <c r="J806" i="3"/>
  <c r="P806" i="3"/>
  <c r="R806" i="3"/>
  <c r="T806" i="3"/>
  <c r="BE806" i="3"/>
  <c r="BF806" i="3"/>
  <c r="BG806" i="3"/>
  <c r="BH806" i="3"/>
  <c r="BI806" i="3"/>
  <c r="BK806" i="3"/>
  <c r="J809" i="3"/>
  <c r="P809" i="3"/>
  <c r="R809" i="3"/>
  <c r="T809" i="3"/>
  <c r="BE809" i="3"/>
  <c r="BF809" i="3"/>
  <c r="BG809" i="3"/>
  <c r="BH809" i="3"/>
  <c r="BI809" i="3"/>
  <c r="BK809" i="3"/>
  <c r="J811" i="3"/>
  <c r="BE811" i="3" s="1"/>
  <c r="P811" i="3"/>
  <c r="R811" i="3"/>
  <c r="T811" i="3"/>
  <c r="BF811" i="3"/>
  <c r="BG811" i="3"/>
  <c r="BH811" i="3"/>
  <c r="BI811" i="3"/>
  <c r="BK811" i="3"/>
  <c r="J813" i="3"/>
  <c r="BE813" i="3" s="1"/>
  <c r="P813" i="3"/>
  <c r="R813" i="3"/>
  <c r="T813" i="3"/>
  <c r="BF813" i="3"/>
  <c r="BG813" i="3"/>
  <c r="BH813" i="3"/>
  <c r="BI813" i="3"/>
  <c r="BK813" i="3"/>
  <c r="J816" i="3"/>
  <c r="P816" i="3"/>
  <c r="R816" i="3"/>
  <c r="T816" i="3"/>
  <c r="BE816" i="3"/>
  <c r="BF816" i="3"/>
  <c r="BG816" i="3"/>
  <c r="BH816" i="3"/>
  <c r="BI816" i="3"/>
  <c r="BK816" i="3"/>
  <c r="J818" i="3"/>
  <c r="BE818" i="3" s="1"/>
  <c r="P818" i="3"/>
  <c r="P817" i="3" s="1"/>
  <c r="R818" i="3"/>
  <c r="T818" i="3"/>
  <c r="T817" i="3" s="1"/>
  <c r="BF818" i="3"/>
  <c r="BG818" i="3"/>
  <c r="BH818" i="3"/>
  <c r="BI818" i="3"/>
  <c r="BK818" i="3"/>
  <c r="BK817" i="3" s="1"/>
  <c r="J820" i="3"/>
  <c r="P820" i="3"/>
  <c r="R820" i="3"/>
  <c r="R817" i="3" s="1"/>
  <c r="T820" i="3"/>
  <c r="BE820" i="3"/>
  <c r="BF820" i="3"/>
  <c r="BG820" i="3"/>
  <c r="BH820" i="3"/>
  <c r="BI820" i="3"/>
  <c r="BK820" i="3"/>
  <c r="J823" i="3"/>
  <c r="BE823" i="3" s="1"/>
  <c r="P823" i="3"/>
  <c r="P822" i="3"/>
  <c r="R823" i="3"/>
  <c r="T823" i="3"/>
  <c r="BF823" i="3"/>
  <c r="BG823" i="3"/>
  <c r="BH823" i="3"/>
  <c r="BI823" i="3"/>
  <c r="BK823" i="3"/>
  <c r="J826" i="3"/>
  <c r="BE826" i="3" s="1"/>
  <c r="P826" i="3"/>
  <c r="R826" i="3"/>
  <c r="R822" i="3"/>
  <c r="T826" i="3"/>
  <c r="T822" i="3"/>
  <c r="BF826" i="3"/>
  <c r="BG826" i="3"/>
  <c r="BH826" i="3"/>
  <c r="BI826" i="3"/>
  <c r="BK826" i="3"/>
  <c r="J829" i="3"/>
  <c r="P829" i="3"/>
  <c r="R829" i="3"/>
  <c r="T829" i="3"/>
  <c r="BE829" i="3"/>
  <c r="BF829" i="3"/>
  <c r="BG829" i="3"/>
  <c r="BH829" i="3"/>
  <c r="BI829" i="3"/>
  <c r="BK829" i="3"/>
  <c r="J833" i="3"/>
  <c r="BE833" i="3" s="1"/>
  <c r="P833" i="3"/>
  <c r="R833" i="3"/>
  <c r="T833" i="3"/>
  <c r="BF833" i="3"/>
  <c r="BG833" i="3"/>
  <c r="BH833" i="3"/>
  <c r="BI833" i="3"/>
  <c r="BK833" i="3"/>
  <c r="J834" i="3"/>
  <c r="BE834" i="3" s="1"/>
  <c r="P834" i="3"/>
  <c r="R834" i="3"/>
  <c r="T834" i="3"/>
  <c r="BF834" i="3"/>
  <c r="BG834" i="3"/>
  <c r="BH834" i="3"/>
  <c r="BI834" i="3"/>
  <c r="BK834" i="3"/>
  <c r="BK828" i="3" s="1"/>
  <c r="J828" i="3" s="1"/>
  <c r="J78" i="3" s="1"/>
  <c r="P836" i="3"/>
  <c r="P835" i="3" s="1"/>
  <c r="J837" i="3"/>
  <c r="P837" i="3"/>
  <c r="R837" i="3"/>
  <c r="R836" i="3"/>
  <c r="R835" i="3" s="1"/>
  <c r="T837" i="3"/>
  <c r="T836" i="3" s="1"/>
  <c r="T835" i="3"/>
  <c r="BE837" i="3"/>
  <c r="BF837" i="3"/>
  <c r="BG837" i="3"/>
  <c r="BH837" i="3"/>
  <c r="BI837" i="3"/>
  <c r="BK837" i="3"/>
  <c r="BK836" i="3" s="1"/>
  <c r="J836" i="3" s="1"/>
  <c r="J80" i="3" s="1"/>
  <c r="E86" i="5"/>
  <c r="J90" i="5"/>
  <c r="F92" i="5"/>
  <c r="F52" i="5"/>
  <c r="J51" i="5"/>
  <c r="E47" i="5"/>
  <c r="F49" i="5"/>
  <c r="J49" i="5"/>
  <c r="F51" i="5"/>
  <c r="E88" i="5"/>
  <c r="F90" i="5"/>
  <c r="J99" i="5"/>
  <c r="BE99" i="5" s="1"/>
  <c r="P99" i="5"/>
  <c r="R99" i="5"/>
  <c r="R98" i="5" s="1"/>
  <c r="T99" i="5"/>
  <c r="BF99" i="5"/>
  <c r="BG99" i="5"/>
  <c r="BH99" i="5"/>
  <c r="BI99" i="5"/>
  <c r="BK99" i="5"/>
  <c r="J101" i="5"/>
  <c r="P101" i="5"/>
  <c r="R101" i="5"/>
  <c r="T101" i="5"/>
  <c r="BE101" i="5"/>
  <c r="BF101" i="5"/>
  <c r="BG101" i="5"/>
  <c r="BH101" i="5"/>
  <c r="BI101" i="5"/>
  <c r="BK101" i="5"/>
  <c r="BK98" i="5" s="1"/>
  <c r="J108" i="5"/>
  <c r="P108" i="5"/>
  <c r="R108" i="5"/>
  <c r="T108" i="5"/>
  <c r="BE108" i="5"/>
  <c r="BF108" i="5"/>
  <c r="BG108" i="5"/>
  <c r="BH108" i="5"/>
  <c r="BI108" i="5"/>
  <c r="BK108" i="5"/>
  <c r="J109" i="5"/>
  <c r="BE109" i="5" s="1"/>
  <c r="P109" i="5"/>
  <c r="R109" i="5"/>
  <c r="T109" i="5"/>
  <c r="BF109" i="5"/>
  <c r="BG109" i="5"/>
  <c r="BH109" i="5"/>
  <c r="BI109" i="5"/>
  <c r="BK109" i="5"/>
  <c r="J111" i="5"/>
  <c r="BE111" i="5" s="1"/>
  <c r="P111" i="5"/>
  <c r="R111" i="5"/>
  <c r="T111" i="5"/>
  <c r="BF111" i="5"/>
  <c r="F31" i="5" s="1"/>
  <c r="BG111" i="5"/>
  <c r="BH111" i="5"/>
  <c r="BI111" i="5"/>
  <c r="BK111" i="5"/>
  <c r="J112" i="5"/>
  <c r="P112" i="5"/>
  <c r="R112" i="5"/>
  <c r="T112" i="5"/>
  <c r="BE112" i="5"/>
  <c r="BF112" i="5"/>
  <c r="BG112" i="5"/>
  <c r="BH112" i="5"/>
  <c r="BI112" i="5"/>
  <c r="BK112" i="5"/>
  <c r="J113" i="5"/>
  <c r="P113" i="5"/>
  <c r="R113" i="5"/>
  <c r="T113" i="5"/>
  <c r="BE113" i="5"/>
  <c r="BF113" i="5"/>
  <c r="BG113" i="5"/>
  <c r="BH113" i="5"/>
  <c r="BI113" i="5"/>
  <c r="BK113" i="5"/>
  <c r="J115" i="5"/>
  <c r="BE115" i="5" s="1"/>
  <c r="P115" i="5"/>
  <c r="R115" i="5"/>
  <c r="T115" i="5"/>
  <c r="BF115" i="5"/>
  <c r="BG115" i="5"/>
  <c r="BH115" i="5"/>
  <c r="BI115" i="5"/>
  <c r="F34" i="5" s="1"/>
  <c r="BK115" i="5"/>
  <c r="J121" i="5"/>
  <c r="BE121" i="5" s="1"/>
  <c r="P121" i="5"/>
  <c r="R121" i="5"/>
  <c r="T121" i="5"/>
  <c r="BF121" i="5"/>
  <c r="BG121" i="5"/>
  <c r="BH121" i="5"/>
  <c r="BI121" i="5"/>
  <c r="BK121" i="5"/>
  <c r="J123" i="5"/>
  <c r="P123" i="5"/>
  <c r="R123" i="5"/>
  <c r="T123" i="5"/>
  <c r="BE123" i="5"/>
  <c r="BF123" i="5"/>
  <c r="BG123" i="5"/>
  <c r="BH123" i="5"/>
  <c r="BI123" i="5"/>
  <c r="BK123" i="5"/>
  <c r="J126" i="5"/>
  <c r="P126" i="5"/>
  <c r="R126" i="5"/>
  <c r="T126" i="5"/>
  <c r="BE126" i="5"/>
  <c r="BF126" i="5"/>
  <c r="BG126" i="5"/>
  <c r="BH126" i="5"/>
  <c r="BI126" i="5"/>
  <c r="BK126" i="5"/>
  <c r="J128" i="5"/>
  <c r="BE128" i="5" s="1"/>
  <c r="J30" i="5" s="1"/>
  <c r="P128" i="5"/>
  <c r="P127" i="5" s="1"/>
  <c r="R128" i="5"/>
  <c r="T128" i="5"/>
  <c r="BF128" i="5"/>
  <c r="BG128" i="5"/>
  <c r="BH128" i="5"/>
  <c r="BI128" i="5"/>
  <c r="BK128" i="5"/>
  <c r="BK127" i="5" s="1"/>
  <c r="J127" i="5" s="1"/>
  <c r="J59" i="5" s="1"/>
  <c r="J130" i="5"/>
  <c r="P130" i="5"/>
  <c r="R130" i="5"/>
  <c r="T130" i="5"/>
  <c r="BE130" i="5"/>
  <c r="BF130" i="5"/>
  <c r="BG130" i="5"/>
  <c r="F32" i="5" s="1"/>
  <c r="BH130" i="5"/>
  <c r="BI130" i="5"/>
  <c r="BK130" i="5"/>
  <c r="J132" i="5"/>
  <c r="P132" i="5"/>
  <c r="R132" i="5"/>
  <c r="T132" i="5"/>
  <c r="T127" i="5" s="1"/>
  <c r="BE132" i="5"/>
  <c r="BF132" i="5"/>
  <c r="BG132" i="5"/>
  <c r="BH132" i="5"/>
  <c r="BI132" i="5"/>
  <c r="BK132" i="5"/>
  <c r="J134" i="5"/>
  <c r="P134" i="5"/>
  <c r="R134" i="5"/>
  <c r="T134" i="5"/>
  <c r="BE134" i="5"/>
  <c r="BF134" i="5"/>
  <c r="BG134" i="5"/>
  <c r="BH134" i="5"/>
  <c r="BI134" i="5"/>
  <c r="BK134" i="5"/>
  <c r="J146" i="5"/>
  <c r="BE146" i="5" s="1"/>
  <c r="P146" i="5"/>
  <c r="R146" i="5"/>
  <c r="T146" i="5"/>
  <c r="BF146" i="5"/>
  <c r="BG146" i="5"/>
  <c r="BH146" i="5"/>
  <c r="BI146" i="5"/>
  <c r="BK146" i="5"/>
  <c r="J164" i="5"/>
  <c r="BE164" i="5" s="1"/>
  <c r="P164" i="5"/>
  <c r="R164" i="5"/>
  <c r="T164" i="5"/>
  <c r="BF164" i="5"/>
  <c r="BG164" i="5"/>
  <c r="BH164" i="5"/>
  <c r="BI164" i="5"/>
  <c r="BK164" i="5"/>
  <c r="J170" i="5"/>
  <c r="P170" i="5"/>
  <c r="R170" i="5"/>
  <c r="T170" i="5"/>
  <c r="BE170" i="5"/>
  <c r="BF170" i="5"/>
  <c r="BG170" i="5"/>
  <c r="BH170" i="5"/>
  <c r="BI170" i="5"/>
  <c r="BK170" i="5"/>
  <c r="J173" i="5"/>
  <c r="P173" i="5"/>
  <c r="R173" i="5"/>
  <c r="T173" i="5"/>
  <c r="BE173" i="5"/>
  <c r="BF173" i="5"/>
  <c r="BG173" i="5"/>
  <c r="BH173" i="5"/>
  <c r="BI173" i="5"/>
  <c r="BK173" i="5"/>
  <c r="J174" i="5"/>
  <c r="BE174" i="5" s="1"/>
  <c r="P174" i="5"/>
  <c r="R174" i="5"/>
  <c r="T174" i="5"/>
  <c r="BF174" i="5"/>
  <c r="BG174" i="5"/>
  <c r="BH174" i="5"/>
  <c r="BI174" i="5"/>
  <c r="BK174" i="5"/>
  <c r="J175" i="5"/>
  <c r="BE175" i="5" s="1"/>
  <c r="P175" i="5"/>
  <c r="R175" i="5"/>
  <c r="T175" i="5"/>
  <c r="BF175" i="5"/>
  <c r="BG175" i="5"/>
  <c r="BH175" i="5"/>
  <c r="BI175" i="5"/>
  <c r="BK175" i="5"/>
  <c r="J187" i="5"/>
  <c r="P187" i="5"/>
  <c r="R187" i="5"/>
  <c r="T187" i="5"/>
  <c r="BE187" i="5"/>
  <c r="BF187" i="5"/>
  <c r="BG187" i="5"/>
  <c r="BH187" i="5"/>
  <c r="BI187" i="5"/>
  <c r="BK187" i="5"/>
  <c r="J189" i="5"/>
  <c r="P189" i="5"/>
  <c r="R189" i="5"/>
  <c r="T189" i="5"/>
  <c r="BE189" i="5"/>
  <c r="BF189" i="5"/>
  <c r="BG189" i="5"/>
  <c r="BH189" i="5"/>
  <c r="BI189" i="5"/>
  <c r="BK189" i="5"/>
  <c r="J191" i="5"/>
  <c r="BE191" i="5" s="1"/>
  <c r="P191" i="5"/>
  <c r="R191" i="5"/>
  <c r="T191" i="5"/>
  <c r="BF191" i="5"/>
  <c r="BG191" i="5"/>
  <c r="BH191" i="5"/>
  <c r="BI191" i="5"/>
  <c r="BK191" i="5"/>
  <c r="J198" i="5"/>
  <c r="BE198" i="5" s="1"/>
  <c r="P198" i="5"/>
  <c r="R198" i="5"/>
  <c r="T198" i="5"/>
  <c r="BF198" i="5"/>
  <c r="BG198" i="5"/>
  <c r="BH198" i="5"/>
  <c r="BI198" i="5"/>
  <c r="BK198" i="5"/>
  <c r="J204" i="5"/>
  <c r="P204" i="5"/>
  <c r="R204" i="5"/>
  <c r="T204" i="5"/>
  <c r="BE204" i="5"/>
  <c r="BF204" i="5"/>
  <c r="BG204" i="5"/>
  <c r="BH204" i="5"/>
  <c r="BI204" i="5"/>
  <c r="BK204" i="5"/>
  <c r="J212" i="5"/>
  <c r="P212" i="5"/>
  <c r="R212" i="5"/>
  <c r="T212" i="5"/>
  <c r="BE212" i="5"/>
  <c r="BF212" i="5"/>
  <c r="BG212" i="5"/>
  <c r="BH212" i="5"/>
  <c r="BI212" i="5"/>
  <c r="BK212" i="5"/>
  <c r="J217" i="5"/>
  <c r="BE217" i="5" s="1"/>
  <c r="P217" i="5"/>
  <c r="R217" i="5"/>
  <c r="T217" i="5"/>
  <c r="BF217" i="5"/>
  <c r="BG217" i="5"/>
  <c r="BH217" i="5"/>
  <c r="BI217" i="5"/>
  <c r="BK217" i="5"/>
  <c r="J232" i="5"/>
  <c r="BE232" i="5" s="1"/>
  <c r="P232" i="5"/>
  <c r="R232" i="5"/>
  <c r="T232" i="5"/>
  <c r="BF232" i="5"/>
  <c r="BG232" i="5"/>
  <c r="BH232" i="5"/>
  <c r="BI232" i="5"/>
  <c r="BK232" i="5"/>
  <c r="J244" i="5"/>
  <c r="P244" i="5"/>
  <c r="R244" i="5"/>
  <c r="T244" i="5"/>
  <c r="BE244" i="5"/>
  <c r="BF244" i="5"/>
  <c r="BG244" i="5"/>
  <c r="BH244" i="5"/>
  <c r="BI244" i="5"/>
  <c r="BK244" i="5"/>
  <c r="J246" i="5"/>
  <c r="P246" i="5"/>
  <c r="R246" i="5"/>
  <c r="T246" i="5"/>
  <c r="BE246" i="5"/>
  <c r="BF246" i="5"/>
  <c r="BG246" i="5"/>
  <c r="BH246" i="5"/>
  <c r="BI246" i="5"/>
  <c r="BK246" i="5"/>
  <c r="J252" i="5"/>
  <c r="BF252" i="5" s="1"/>
  <c r="P252" i="5"/>
  <c r="P251" i="5" s="1"/>
  <c r="R252" i="5"/>
  <c r="T252" i="5"/>
  <c r="BE252" i="5"/>
  <c r="BG252" i="5"/>
  <c r="BH252" i="5"/>
  <c r="BI252" i="5"/>
  <c r="BK252" i="5"/>
  <c r="J257" i="5"/>
  <c r="BF257" i="5" s="1"/>
  <c r="P257" i="5"/>
  <c r="R257" i="5"/>
  <c r="T257" i="5"/>
  <c r="BE257" i="5"/>
  <c r="BG257" i="5"/>
  <c r="BH257" i="5"/>
  <c r="BI257" i="5"/>
  <c r="BK257" i="5"/>
  <c r="J259" i="5"/>
  <c r="BF259" i="5"/>
  <c r="P259" i="5"/>
  <c r="R259" i="5"/>
  <c r="T259" i="5"/>
  <c r="BE259" i="5"/>
  <c r="BG259" i="5"/>
  <c r="BH259" i="5"/>
  <c r="BI259" i="5"/>
  <c r="BK259" i="5"/>
  <c r="J260" i="5"/>
  <c r="P260" i="5"/>
  <c r="R260" i="5"/>
  <c r="T260" i="5"/>
  <c r="BE260" i="5"/>
  <c r="BF260" i="5"/>
  <c r="BG260" i="5"/>
  <c r="BH260" i="5"/>
  <c r="BI260" i="5"/>
  <c r="BK260" i="5"/>
  <c r="J261" i="5"/>
  <c r="BE261" i="5" s="1"/>
  <c r="P261" i="5"/>
  <c r="R261" i="5"/>
  <c r="T261" i="5"/>
  <c r="BF261" i="5"/>
  <c r="BG261" i="5"/>
  <c r="BH261" i="5"/>
  <c r="BI261" i="5"/>
  <c r="BK261" i="5"/>
  <c r="J262" i="5"/>
  <c r="BE262" i="5" s="1"/>
  <c r="P262" i="5"/>
  <c r="R262" i="5"/>
  <c r="T262" i="5"/>
  <c r="BF262" i="5"/>
  <c r="BG262" i="5"/>
  <c r="BH262" i="5"/>
  <c r="BI262" i="5"/>
  <c r="BK262" i="5"/>
  <c r="J263" i="5"/>
  <c r="P263" i="5"/>
  <c r="R263" i="5"/>
  <c r="T263" i="5"/>
  <c r="BE263" i="5"/>
  <c r="BF263" i="5"/>
  <c r="BG263" i="5"/>
  <c r="BH263" i="5"/>
  <c r="BI263" i="5"/>
  <c r="BK263" i="5"/>
  <c r="J264" i="5"/>
  <c r="P264" i="5"/>
  <c r="R264" i="5"/>
  <c r="T264" i="5"/>
  <c r="BE264" i="5"/>
  <c r="BF264" i="5"/>
  <c r="BG264" i="5"/>
  <c r="BH264" i="5"/>
  <c r="BI264" i="5"/>
  <c r="BK264" i="5"/>
  <c r="J266" i="5"/>
  <c r="BE266" i="5" s="1"/>
  <c r="P266" i="5"/>
  <c r="R266" i="5"/>
  <c r="T266" i="5"/>
  <c r="BF266" i="5"/>
  <c r="BG266" i="5"/>
  <c r="BH266" i="5"/>
  <c r="BI266" i="5"/>
  <c r="BK266" i="5"/>
  <c r="J268" i="5"/>
  <c r="BE268" i="5" s="1"/>
  <c r="P268" i="5"/>
  <c r="R268" i="5"/>
  <c r="T268" i="5"/>
  <c r="BF268" i="5"/>
  <c r="BG268" i="5"/>
  <c r="BH268" i="5"/>
  <c r="BI268" i="5"/>
  <c r="BK268" i="5"/>
  <c r="J275" i="5"/>
  <c r="P275" i="5"/>
  <c r="R275" i="5"/>
  <c r="T275" i="5"/>
  <c r="BE275" i="5"/>
  <c r="BF275" i="5"/>
  <c r="BG275" i="5"/>
  <c r="BH275" i="5"/>
  <c r="BI275" i="5"/>
  <c r="BK275" i="5"/>
  <c r="J277" i="5"/>
  <c r="P277" i="5"/>
  <c r="R277" i="5"/>
  <c r="T277" i="5"/>
  <c r="BE277" i="5"/>
  <c r="BF277" i="5"/>
  <c r="BG277" i="5"/>
  <c r="BH277" i="5"/>
  <c r="BI277" i="5"/>
  <c r="BK277" i="5"/>
  <c r="J278" i="5"/>
  <c r="BE278" i="5" s="1"/>
  <c r="P278" i="5"/>
  <c r="R278" i="5"/>
  <c r="T278" i="5"/>
  <c r="BF278" i="5"/>
  <c r="BG278" i="5"/>
  <c r="BH278" i="5"/>
  <c r="BI278" i="5"/>
  <c r="BK278" i="5"/>
  <c r="J279" i="5"/>
  <c r="BE279" i="5" s="1"/>
  <c r="P279" i="5"/>
  <c r="R279" i="5"/>
  <c r="T279" i="5"/>
  <c r="BF279" i="5"/>
  <c r="BG279" i="5"/>
  <c r="BH279" i="5"/>
  <c r="BI279" i="5"/>
  <c r="BK279" i="5"/>
  <c r="J280" i="5"/>
  <c r="P280" i="5"/>
  <c r="R280" i="5"/>
  <c r="T280" i="5"/>
  <c r="BE280" i="5"/>
  <c r="BF280" i="5"/>
  <c r="BG280" i="5"/>
  <c r="BH280" i="5"/>
  <c r="BI280" i="5"/>
  <c r="BK280" i="5"/>
  <c r="J282" i="5"/>
  <c r="P282" i="5"/>
  <c r="R282" i="5"/>
  <c r="T282" i="5"/>
  <c r="BE282" i="5"/>
  <c r="BF282" i="5"/>
  <c r="BG282" i="5"/>
  <c r="BH282" i="5"/>
  <c r="BI282" i="5"/>
  <c r="BK282" i="5"/>
  <c r="J283" i="5"/>
  <c r="BE283" i="5" s="1"/>
  <c r="P283" i="5"/>
  <c r="R283" i="5"/>
  <c r="T283" i="5"/>
  <c r="BF283" i="5"/>
  <c r="BG283" i="5"/>
  <c r="BH283" i="5"/>
  <c r="BI283" i="5"/>
  <c r="BK283" i="5"/>
  <c r="J284" i="5"/>
  <c r="BE284" i="5" s="1"/>
  <c r="P284" i="5"/>
  <c r="R284" i="5"/>
  <c r="T284" i="5"/>
  <c r="BF284" i="5"/>
  <c r="BG284" i="5"/>
  <c r="BH284" i="5"/>
  <c r="BI284" i="5"/>
  <c r="BK284" i="5"/>
  <c r="J286" i="5"/>
  <c r="P286" i="5"/>
  <c r="R286" i="5"/>
  <c r="T286" i="5"/>
  <c r="BE286" i="5"/>
  <c r="BF286" i="5"/>
  <c r="BG286" i="5"/>
  <c r="BH286" i="5"/>
  <c r="BI286" i="5"/>
  <c r="BK286" i="5"/>
  <c r="J291" i="5"/>
  <c r="P291" i="5"/>
  <c r="P290" i="5" s="1"/>
  <c r="R291" i="5"/>
  <c r="R290" i="5" s="1"/>
  <c r="T291" i="5"/>
  <c r="T290" i="5" s="1"/>
  <c r="BE291" i="5"/>
  <c r="BF291" i="5"/>
  <c r="BG291" i="5"/>
  <c r="BH291" i="5"/>
  <c r="BI291" i="5"/>
  <c r="BK291" i="5"/>
  <c r="BK290" i="5" s="1"/>
  <c r="J290" i="5"/>
  <c r="J62" i="5"/>
  <c r="J294" i="5"/>
  <c r="BE294" i="5" s="1"/>
  <c r="P294" i="5"/>
  <c r="R294" i="5"/>
  <c r="T294" i="5"/>
  <c r="BF294" i="5"/>
  <c r="BG294" i="5"/>
  <c r="BH294" i="5"/>
  <c r="BI294" i="5"/>
  <c r="BK294" i="5"/>
  <c r="J296" i="5"/>
  <c r="P296" i="5"/>
  <c r="R296" i="5"/>
  <c r="T296" i="5"/>
  <c r="BE296" i="5"/>
  <c r="BF296" i="5"/>
  <c r="BG296" i="5"/>
  <c r="BH296" i="5"/>
  <c r="BI296" i="5"/>
  <c r="BK296" i="5"/>
  <c r="J299" i="5"/>
  <c r="P299" i="5"/>
  <c r="R299" i="5"/>
  <c r="T299" i="5"/>
  <c r="BE299" i="5"/>
  <c r="BF299" i="5"/>
  <c r="BG299" i="5"/>
  <c r="BH299" i="5"/>
  <c r="BI299" i="5"/>
  <c r="BK299" i="5"/>
  <c r="J303" i="5"/>
  <c r="BE303" i="5" s="1"/>
  <c r="P303" i="5"/>
  <c r="R303" i="5"/>
  <c r="R293" i="5" s="1"/>
  <c r="T303" i="5"/>
  <c r="BF303" i="5"/>
  <c r="BG303" i="5"/>
  <c r="BH303" i="5"/>
  <c r="BI303" i="5"/>
  <c r="BK303" i="5"/>
  <c r="J305" i="5"/>
  <c r="BE305" i="5" s="1"/>
  <c r="P305" i="5"/>
  <c r="R305" i="5"/>
  <c r="T305" i="5"/>
  <c r="BF305" i="5"/>
  <c r="BG305" i="5"/>
  <c r="BH305" i="5"/>
  <c r="BI305" i="5"/>
  <c r="BK305" i="5"/>
  <c r="J308" i="5"/>
  <c r="P308" i="5"/>
  <c r="R308" i="5"/>
  <c r="T308" i="5"/>
  <c r="BE308" i="5"/>
  <c r="BF308" i="5"/>
  <c r="BG308" i="5"/>
  <c r="BH308" i="5"/>
  <c r="BI308" i="5"/>
  <c r="BK308" i="5"/>
  <c r="J310" i="5"/>
  <c r="P310" i="5"/>
  <c r="R310" i="5"/>
  <c r="T310" i="5"/>
  <c r="T309" i="5" s="1"/>
  <c r="BE310" i="5"/>
  <c r="BF310" i="5"/>
  <c r="BG310" i="5"/>
  <c r="BH310" i="5"/>
  <c r="BI310" i="5"/>
  <c r="BK310" i="5"/>
  <c r="J312" i="5"/>
  <c r="BE312" i="5" s="1"/>
  <c r="P312" i="5"/>
  <c r="R312" i="5"/>
  <c r="T312" i="5"/>
  <c r="BF312" i="5"/>
  <c r="BG312" i="5"/>
  <c r="BH312" i="5"/>
  <c r="BI312" i="5"/>
  <c r="BK312" i="5"/>
  <c r="J315" i="5"/>
  <c r="BE315" i="5" s="1"/>
  <c r="P315" i="5"/>
  <c r="R315" i="5"/>
  <c r="T315" i="5"/>
  <c r="BF315" i="5"/>
  <c r="BG315" i="5"/>
  <c r="BH315" i="5"/>
  <c r="BI315" i="5"/>
  <c r="BK315" i="5"/>
  <c r="J317" i="5"/>
  <c r="P317" i="5"/>
  <c r="R317" i="5"/>
  <c r="T317" i="5"/>
  <c r="BE317" i="5"/>
  <c r="BF317" i="5"/>
  <c r="BG317" i="5"/>
  <c r="BH317" i="5"/>
  <c r="BI317" i="5"/>
  <c r="BK317" i="5"/>
  <c r="J319" i="5"/>
  <c r="P319" i="5"/>
  <c r="P309" i="5" s="1"/>
  <c r="R319" i="5"/>
  <c r="T319" i="5"/>
  <c r="BE319" i="5"/>
  <c r="BF319" i="5"/>
  <c r="BG319" i="5"/>
  <c r="BH319" i="5"/>
  <c r="BI319" i="5"/>
  <c r="BK319" i="5"/>
  <c r="J321" i="5"/>
  <c r="BE321" i="5" s="1"/>
  <c r="P321" i="5"/>
  <c r="R321" i="5"/>
  <c r="T321" i="5"/>
  <c r="BF321" i="5"/>
  <c r="BG321" i="5"/>
  <c r="BH321" i="5"/>
  <c r="BI321" i="5"/>
  <c r="BK321" i="5"/>
  <c r="J324" i="5"/>
  <c r="BE324" i="5" s="1"/>
  <c r="P324" i="5"/>
  <c r="R324" i="5"/>
  <c r="T324" i="5"/>
  <c r="BF324" i="5"/>
  <c r="BG324" i="5"/>
  <c r="BH324" i="5"/>
  <c r="BI324" i="5"/>
  <c r="BK324" i="5"/>
  <c r="J326" i="5"/>
  <c r="P326" i="5"/>
  <c r="R326" i="5"/>
  <c r="T326" i="5"/>
  <c r="BE326" i="5"/>
  <c r="BF326" i="5"/>
  <c r="BG326" i="5"/>
  <c r="BH326" i="5"/>
  <c r="BI326" i="5"/>
  <c r="BK326" i="5"/>
  <c r="J328" i="5"/>
  <c r="P328" i="5"/>
  <c r="R328" i="5"/>
  <c r="T328" i="5"/>
  <c r="BE328" i="5"/>
  <c r="BF328" i="5"/>
  <c r="BG328" i="5"/>
  <c r="BH328" i="5"/>
  <c r="BI328" i="5"/>
  <c r="BK328" i="5"/>
  <c r="T329" i="5"/>
  <c r="J330" i="5"/>
  <c r="P330" i="5"/>
  <c r="R330" i="5"/>
  <c r="T330" i="5"/>
  <c r="BE330" i="5"/>
  <c r="BF330" i="5"/>
  <c r="BG330" i="5"/>
  <c r="BH330" i="5"/>
  <c r="BI330" i="5"/>
  <c r="BK330" i="5"/>
  <c r="J332" i="5"/>
  <c r="P332" i="5"/>
  <c r="R332" i="5"/>
  <c r="T332" i="5"/>
  <c r="BE332" i="5"/>
  <c r="BF332" i="5"/>
  <c r="BG332" i="5"/>
  <c r="BH332" i="5"/>
  <c r="BI332" i="5"/>
  <c r="BK332" i="5"/>
  <c r="J333" i="5"/>
  <c r="P333" i="5"/>
  <c r="R333" i="5"/>
  <c r="T333" i="5"/>
  <c r="BE333" i="5"/>
  <c r="BF333" i="5"/>
  <c r="BG333" i="5"/>
  <c r="BH333" i="5"/>
  <c r="BI333" i="5"/>
  <c r="BK333" i="5"/>
  <c r="BK329" i="5" s="1"/>
  <c r="J335" i="5"/>
  <c r="BE335" i="5" s="1"/>
  <c r="P335" i="5"/>
  <c r="R335" i="5"/>
  <c r="T335" i="5"/>
  <c r="BF335" i="5"/>
  <c r="BG335" i="5"/>
  <c r="BH335" i="5"/>
  <c r="BI335" i="5"/>
  <c r="BK335" i="5"/>
  <c r="J338" i="5"/>
  <c r="BE338" i="5" s="1"/>
  <c r="P338" i="5"/>
  <c r="R338" i="5"/>
  <c r="T338" i="5"/>
  <c r="BF338" i="5"/>
  <c r="BG338" i="5"/>
  <c r="BH338" i="5"/>
  <c r="BI338" i="5"/>
  <c r="BK338" i="5"/>
  <c r="J340" i="5"/>
  <c r="P340" i="5"/>
  <c r="R340" i="5"/>
  <c r="T340" i="5"/>
  <c r="BE340" i="5"/>
  <c r="BF340" i="5"/>
  <c r="BG340" i="5"/>
  <c r="BH340" i="5"/>
  <c r="BI340" i="5"/>
  <c r="BK340" i="5"/>
  <c r="J342" i="5"/>
  <c r="P342" i="5"/>
  <c r="R342" i="5"/>
  <c r="T342" i="5"/>
  <c r="BE342" i="5"/>
  <c r="BF342" i="5"/>
  <c r="BG342" i="5"/>
  <c r="BH342" i="5"/>
  <c r="BI342" i="5"/>
  <c r="BK342" i="5"/>
  <c r="J344" i="5"/>
  <c r="BE344" i="5" s="1"/>
  <c r="P344" i="5"/>
  <c r="R344" i="5"/>
  <c r="T344" i="5"/>
  <c r="BF344" i="5"/>
  <c r="BG344" i="5"/>
  <c r="BH344" i="5"/>
  <c r="BI344" i="5"/>
  <c r="BK344" i="5"/>
  <c r="J346" i="5"/>
  <c r="BE346" i="5" s="1"/>
  <c r="P346" i="5"/>
  <c r="R346" i="5"/>
  <c r="T346" i="5"/>
  <c r="BF346" i="5"/>
  <c r="BG346" i="5"/>
  <c r="BH346" i="5"/>
  <c r="BI346" i="5"/>
  <c r="BK346" i="5"/>
  <c r="J348" i="5"/>
  <c r="P348" i="5"/>
  <c r="R348" i="5"/>
  <c r="T348" i="5"/>
  <c r="BE348" i="5"/>
  <c r="BF348" i="5"/>
  <c r="BG348" i="5"/>
  <c r="BH348" i="5"/>
  <c r="BI348" i="5"/>
  <c r="BK348" i="5"/>
  <c r="J350" i="5"/>
  <c r="P350" i="5"/>
  <c r="R350" i="5"/>
  <c r="T350" i="5"/>
  <c r="BE350" i="5"/>
  <c r="BF350" i="5"/>
  <c r="BG350" i="5"/>
  <c r="BH350" i="5"/>
  <c r="BI350" i="5"/>
  <c r="BK350" i="5"/>
  <c r="J352" i="5"/>
  <c r="BE352" i="5" s="1"/>
  <c r="P352" i="5"/>
  <c r="R352" i="5"/>
  <c r="T352" i="5"/>
  <c r="BF352" i="5"/>
  <c r="BG352" i="5"/>
  <c r="BH352" i="5"/>
  <c r="BI352" i="5"/>
  <c r="BK352" i="5"/>
  <c r="P353" i="5"/>
  <c r="J354" i="5"/>
  <c r="BE354" i="5" s="1"/>
  <c r="P354" i="5"/>
  <c r="R354" i="5"/>
  <c r="T354" i="5"/>
  <c r="BF354" i="5"/>
  <c r="BG354" i="5"/>
  <c r="BH354" i="5"/>
  <c r="BI354" i="5"/>
  <c r="BK354" i="5"/>
  <c r="J356" i="5"/>
  <c r="P356" i="5"/>
  <c r="R356" i="5"/>
  <c r="T356" i="5"/>
  <c r="BE356" i="5"/>
  <c r="BF356" i="5"/>
  <c r="BG356" i="5"/>
  <c r="BH356" i="5"/>
  <c r="BI356" i="5"/>
  <c r="BK356" i="5"/>
  <c r="J366" i="5"/>
  <c r="P366" i="5"/>
  <c r="R366" i="5"/>
  <c r="T366" i="5"/>
  <c r="BE366" i="5"/>
  <c r="BF366" i="5"/>
  <c r="BG366" i="5"/>
  <c r="BH366" i="5"/>
  <c r="BI366" i="5"/>
  <c r="BK366" i="5"/>
  <c r="J367" i="5"/>
  <c r="BE367" i="5" s="1"/>
  <c r="P367" i="5"/>
  <c r="R367" i="5"/>
  <c r="T367" i="5"/>
  <c r="BF367" i="5"/>
  <c r="BG367" i="5"/>
  <c r="BH367" i="5"/>
  <c r="BI367" i="5"/>
  <c r="BK367" i="5"/>
  <c r="J368" i="5"/>
  <c r="BE368" i="5" s="1"/>
  <c r="P368" i="5"/>
  <c r="R368" i="5"/>
  <c r="T368" i="5"/>
  <c r="BF368" i="5"/>
  <c r="BG368" i="5"/>
  <c r="BH368" i="5"/>
  <c r="BI368" i="5"/>
  <c r="BK368" i="5"/>
  <c r="J369" i="5"/>
  <c r="P369" i="5"/>
  <c r="R369" i="5"/>
  <c r="T369" i="5"/>
  <c r="BE369" i="5"/>
  <c r="BF369" i="5"/>
  <c r="BG369" i="5"/>
  <c r="BH369" i="5"/>
  <c r="BI369" i="5"/>
  <c r="BK369" i="5"/>
  <c r="J370" i="5"/>
  <c r="P370" i="5"/>
  <c r="R370" i="5"/>
  <c r="T370" i="5"/>
  <c r="BE370" i="5"/>
  <c r="BF370" i="5"/>
  <c r="BG370" i="5"/>
  <c r="BH370" i="5"/>
  <c r="BI370" i="5"/>
  <c r="BK370" i="5"/>
  <c r="J371" i="5"/>
  <c r="BE371" i="5" s="1"/>
  <c r="P371" i="5"/>
  <c r="R371" i="5"/>
  <c r="T371" i="5"/>
  <c r="BF371" i="5"/>
  <c r="BG371" i="5"/>
  <c r="BH371" i="5"/>
  <c r="BI371" i="5"/>
  <c r="BK371" i="5"/>
  <c r="J372" i="5"/>
  <c r="BE372" i="5" s="1"/>
  <c r="P372" i="5"/>
  <c r="R372" i="5"/>
  <c r="T372" i="5"/>
  <c r="BF372" i="5"/>
  <c r="BG372" i="5"/>
  <c r="BH372" i="5"/>
  <c r="BI372" i="5"/>
  <c r="BK372" i="5"/>
  <c r="J373" i="5"/>
  <c r="P373" i="5"/>
  <c r="R373" i="5"/>
  <c r="T373" i="5"/>
  <c r="BE373" i="5"/>
  <c r="BF373" i="5"/>
  <c r="BG373" i="5"/>
  <c r="BH373" i="5"/>
  <c r="BI373" i="5"/>
  <c r="BK373" i="5"/>
  <c r="J374" i="5"/>
  <c r="P374" i="5"/>
  <c r="R374" i="5"/>
  <c r="T374" i="5"/>
  <c r="BE374" i="5"/>
  <c r="BF374" i="5"/>
  <c r="BG374" i="5"/>
  <c r="BH374" i="5"/>
  <c r="BI374" i="5"/>
  <c r="BK374" i="5"/>
  <c r="J375" i="5"/>
  <c r="BE375" i="5" s="1"/>
  <c r="P375" i="5"/>
  <c r="R375" i="5"/>
  <c r="T375" i="5"/>
  <c r="BF375" i="5"/>
  <c r="BG375" i="5"/>
  <c r="BH375" i="5"/>
  <c r="BI375" i="5"/>
  <c r="BK375" i="5"/>
  <c r="J376" i="5"/>
  <c r="BE376" i="5" s="1"/>
  <c r="P376" i="5"/>
  <c r="R376" i="5"/>
  <c r="T376" i="5"/>
  <c r="BF376" i="5"/>
  <c r="BG376" i="5"/>
  <c r="BH376" i="5"/>
  <c r="BI376" i="5"/>
  <c r="BK376" i="5"/>
  <c r="J378" i="5"/>
  <c r="P378" i="5"/>
  <c r="R378" i="5"/>
  <c r="T378" i="5"/>
  <c r="BE378" i="5"/>
  <c r="BF378" i="5"/>
  <c r="BG378" i="5"/>
  <c r="BH378" i="5"/>
  <c r="BI378" i="5"/>
  <c r="BK378" i="5"/>
  <c r="J387" i="5"/>
  <c r="P387" i="5"/>
  <c r="R387" i="5"/>
  <c r="T387" i="5"/>
  <c r="BE387" i="5"/>
  <c r="BF387" i="5"/>
  <c r="BG387" i="5"/>
  <c r="BH387" i="5"/>
  <c r="BI387" i="5"/>
  <c r="BK387" i="5"/>
  <c r="J389" i="5"/>
  <c r="BE389" i="5" s="1"/>
  <c r="P389" i="5"/>
  <c r="R389" i="5"/>
  <c r="T389" i="5"/>
  <c r="BF389" i="5"/>
  <c r="BG389" i="5"/>
  <c r="BH389" i="5"/>
  <c r="BI389" i="5"/>
  <c r="BK389" i="5"/>
  <c r="J391" i="5"/>
  <c r="BE391" i="5" s="1"/>
  <c r="P391" i="5"/>
  <c r="R391" i="5"/>
  <c r="T391" i="5"/>
  <c r="BF391" i="5"/>
  <c r="BG391" i="5"/>
  <c r="BH391" i="5"/>
  <c r="BI391" i="5"/>
  <c r="BK391" i="5"/>
  <c r="J393" i="5"/>
  <c r="P393" i="5"/>
  <c r="R393" i="5"/>
  <c r="T393" i="5"/>
  <c r="BE393" i="5"/>
  <c r="BF393" i="5"/>
  <c r="BG393" i="5"/>
  <c r="BH393" i="5"/>
  <c r="BI393" i="5"/>
  <c r="BK393" i="5"/>
  <c r="J398" i="5"/>
  <c r="P398" i="5"/>
  <c r="R398" i="5"/>
  <c r="T398" i="5"/>
  <c r="BE398" i="5"/>
  <c r="BF398" i="5"/>
  <c r="BG398" i="5"/>
  <c r="BH398" i="5"/>
  <c r="BI398" i="5"/>
  <c r="BK398" i="5"/>
  <c r="J403" i="5"/>
  <c r="BE403" i="5" s="1"/>
  <c r="P403" i="5"/>
  <c r="R403" i="5"/>
  <c r="T403" i="5"/>
  <c r="BF403" i="5"/>
  <c r="BG403" i="5"/>
  <c r="BH403" i="5"/>
  <c r="BI403" i="5"/>
  <c r="BK403" i="5"/>
  <c r="J408" i="5"/>
  <c r="BE408" i="5" s="1"/>
  <c r="P408" i="5"/>
  <c r="R408" i="5"/>
  <c r="T408" i="5"/>
  <c r="BF408" i="5"/>
  <c r="BG408" i="5"/>
  <c r="BH408" i="5"/>
  <c r="BI408" i="5"/>
  <c r="BK408" i="5"/>
  <c r="J413" i="5"/>
  <c r="P413" i="5"/>
  <c r="R413" i="5"/>
  <c r="T413" i="5"/>
  <c r="BE413" i="5"/>
  <c r="BF413" i="5"/>
  <c r="BG413" i="5"/>
  <c r="BH413" i="5"/>
  <c r="BI413" i="5"/>
  <c r="BK413" i="5"/>
  <c r="J415" i="5"/>
  <c r="P415" i="5"/>
  <c r="R415" i="5"/>
  <c r="R414" i="5" s="1"/>
  <c r="T415" i="5"/>
  <c r="BE415" i="5"/>
  <c r="BF415" i="5"/>
  <c r="BG415" i="5"/>
  <c r="BH415" i="5"/>
  <c r="BI415" i="5"/>
  <c r="BK415" i="5"/>
  <c r="J417" i="5"/>
  <c r="BE417" i="5" s="1"/>
  <c r="P417" i="5"/>
  <c r="R417" i="5"/>
  <c r="T417" i="5"/>
  <c r="BF417" i="5"/>
  <c r="BG417" i="5"/>
  <c r="BH417" i="5"/>
  <c r="BI417" i="5"/>
  <c r="BK417" i="5"/>
  <c r="BK414" i="5" s="1"/>
  <c r="J414" i="5" s="1"/>
  <c r="J68" i="5" s="1"/>
  <c r="J419" i="5"/>
  <c r="BE419" i="5" s="1"/>
  <c r="P419" i="5"/>
  <c r="R419" i="5"/>
  <c r="T419" i="5"/>
  <c r="BF419" i="5"/>
  <c r="BG419" i="5"/>
  <c r="BH419" i="5"/>
  <c r="BI419" i="5"/>
  <c r="BK419" i="5"/>
  <c r="J421" i="5"/>
  <c r="BE421" i="5" s="1"/>
  <c r="P421" i="5"/>
  <c r="R421" i="5"/>
  <c r="T421" i="5"/>
  <c r="BF421" i="5"/>
  <c r="BG421" i="5"/>
  <c r="BH421" i="5"/>
  <c r="BI421" i="5"/>
  <c r="BK421" i="5"/>
  <c r="J422" i="5"/>
  <c r="P422" i="5"/>
  <c r="R422" i="5"/>
  <c r="T422" i="5"/>
  <c r="BE422" i="5"/>
  <c r="BF422" i="5"/>
  <c r="BG422" i="5"/>
  <c r="BH422" i="5"/>
  <c r="BI422" i="5"/>
  <c r="BK422" i="5"/>
  <c r="J423" i="5"/>
  <c r="P423" i="5"/>
  <c r="P414" i="5" s="1"/>
  <c r="R423" i="5"/>
  <c r="T423" i="5"/>
  <c r="BE423" i="5"/>
  <c r="BF423" i="5"/>
  <c r="BG423" i="5"/>
  <c r="BH423" i="5"/>
  <c r="BI423" i="5"/>
  <c r="BK423" i="5"/>
  <c r="J424" i="5"/>
  <c r="BE424" i="5" s="1"/>
  <c r="P424" i="5"/>
  <c r="R424" i="5"/>
  <c r="T424" i="5"/>
  <c r="BF424" i="5"/>
  <c r="BG424" i="5"/>
  <c r="BH424" i="5"/>
  <c r="BI424" i="5"/>
  <c r="BK424" i="5"/>
  <c r="J425" i="5"/>
  <c r="BE425" i="5" s="1"/>
  <c r="P425" i="5"/>
  <c r="R425" i="5"/>
  <c r="T425" i="5"/>
  <c r="BF425" i="5"/>
  <c r="BG425" i="5"/>
  <c r="BH425" i="5"/>
  <c r="BI425" i="5"/>
  <c r="BK425" i="5"/>
  <c r="J426" i="5"/>
  <c r="P426" i="5"/>
  <c r="R426" i="5"/>
  <c r="T426" i="5"/>
  <c r="BE426" i="5"/>
  <c r="BF426" i="5"/>
  <c r="BG426" i="5"/>
  <c r="BH426" i="5"/>
  <c r="BI426" i="5"/>
  <c r="BK426" i="5"/>
  <c r="J427" i="5"/>
  <c r="P427" i="5"/>
  <c r="R427" i="5"/>
  <c r="T427" i="5"/>
  <c r="BE427" i="5"/>
  <c r="BF427" i="5"/>
  <c r="BG427" i="5"/>
  <c r="BH427" i="5"/>
  <c r="BI427" i="5"/>
  <c r="BK427" i="5"/>
  <c r="J428" i="5"/>
  <c r="BE428" i="5" s="1"/>
  <c r="P428" i="5"/>
  <c r="R428" i="5"/>
  <c r="T428" i="5"/>
  <c r="BF428" i="5"/>
  <c r="BG428" i="5"/>
  <c r="BH428" i="5"/>
  <c r="BI428" i="5"/>
  <c r="BK428" i="5"/>
  <c r="P429" i="5"/>
  <c r="R429" i="5"/>
  <c r="J430" i="5"/>
  <c r="P430" i="5"/>
  <c r="R430" i="5"/>
  <c r="T430" i="5"/>
  <c r="BE430" i="5"/>
  <c r="BF430" i="5"/>
  <c r="BG430" i="5"/>
  <c r="BH430" i="5"/>
  <c r="BI430" i="5"/>
  <c r="BK430" i="5"/>
  <c r="J433" i="5"/>
  <c r="P433" i="5"/>
  <c r="R433" i="5"/>
  <c r="T433" i="5"/>
  <c r="T429" i="5" s="1"/>
  <c r="BE433" i="5"/>
  <c r="BF433" i="5"/>
  <c r="BG433" i="5"/>
  <c r="BH433" i="5"/>
  <c r="BI433" i="5"/>
  <c r="BK433" i="5"/>
  <c r="J436" i="5"/>
  <c r="BE436" i="5" s="1"/>
  <c r="P436" i="5"/>
  <c r="R436" i="5"/>
  <c r="T436" i="5"/>
  <c r="BF436" i="5"/>
  <c r="BG436" i="5"/>
  <c r="BH436" i="5"/>
  <c r="BI436" i="5"/>
  <c r="BK436" i="5"/>
  <c r="J439" i="5"/>
  <c r="BE439" i="5" s="1"/>
  <c r="P439" i="5"/>
  <c r="R439" i="5"/>
  <c r="T439" i="5"/>
  <c r="BF439" i="5"/>
  <c r="BG439" i="5"/>
  <c r="BH439" i="5"/>
  <c r="BI439" i="5"/>
  <c r="BK439" i="5"/>
  <c r="J441" i="5"/>
  <c r="P441" i="5"/>
  <c r="R441" i="5"/>
  <c r="T441" i="5"/>
  <c r="BE441" i="5"/>
  <c r="BF441" i="5"/>
  <c r="BG441" i="5"/>
  <c r="BH441" i="5"/>
  <c r="BI441" i="5"/>
  <c r="BK441" i="5"/>
  <c r="J443" i="5"/>
  <c r="P443" i="5"/>
  <c r="R443" i="5"/>
  <c r="T443" i="5"/>
  <c r="BE443" i="5"/>
  <c r="BF443" i="5"/>
  <c r="BG443" i="5"/>
  <c r="BH443" i="5"/>
  <c r="BI443" i="5"/>
  <c r="BK443" i="5"/>
  <c r="J445" i="5"/>
  <c r="BE445" i="5" s="1"/>
  <c r="P445" i="5"/>
  <c r="R445" i="5"/>
  <c r="T445" i="5"/>
  <c r="BF445" i="5"/>
  <c r="BG445" i="5"/>
  <c r="BH445" i="5"/>
  <c r="BI445" i="5"/>
  <c r="BK445" i="5"/>
  <c r="J447" i="5"/>
  <c r="BE447" i="5" s="1"/>
  <c r="P447" i="5"/>
  <c r="R447" i="5"/>
  <c r="T447" i="5"/>
  <c r="BF447" i="5"/>
  <c r="BG447" i="5"/>
  <c r="BH447" i="5"/>
  <c r="BI447" i="5"/>
  <c r="BK447" i="5"/>
  <c r="J449" i="5"/>
  <c r="P449" i="5"/>
  <c r="R449" i="5"/>
  <c r="T449" i="5"/>
  <c r="BE449" i="5"/>
  <c r="BF449" i="5"/>
  <c r="BG449" i="5"/>
  <c r="BH449" i="5"/>
  <c r="BI449" i="5"/>
  <c r="BK449" i="5"/>
  <c r="J451" i="5"/>
  <c r="P451" i="5"/>
  <c r="R451" i="5"/>
  <c r="T451" i="5"/>
  <c r="BE451" i="5"/>
  <c r="BF451" i="5"/>
  <c r="BG451" i="5"/>
  <c r="BH451" i="5"/>
  <c r="BI451" i="5"/>
  <c r="BK451" i="5"/>
  <c r="J454" i="5"/>
  <c r="BE454" i="5" s="1"/>
  <c r="P454" i="5"/>
  <c r="R454" i="5"/>
  <c r="T454" i="5"/>
  <c r="BF454" i="5"/>
  <c r="BG454" i="5"/>
  <c r="BH454" i="5"/>
  <c r="BI454" i="5"/>
  <c r="BK454" i="5"/>
  <c r="R456" i="5"/>
  <c r="J457" i="5"/>
  <c r="P457" i="5"/>
  <c r="P456" i="5" s="1"/>
  <c r="R457" i="5"/>
  <c r="T457" i="5"/>
  <c r="T456" i="5"/>
  <c r="BE457" i="5"/>
  <c r="BF457" i="5"/>
  <c r="BG457" i="5"/>
  <c r="BH457" i="5"/>
  <c r="BI457" i="5"/>
  <c r="BK457" i="5"/>
  <c r="BK456" i="5"/>
  <c r="J456" i="5"/>
  <c r="J71" i="5"/>
  <c r="J460" i="5"/>
  <c r="BE460" i="5" s="1"/>
  <c r="P460" i="5"/>
  <c r="R460" i="5"/>
  <c r="T460" i="5"/>
  <c r="BF460" i="5"/>
  <c r="BG460" i="5"/>
  <c r="BH460" i="5"/>
  <c r="BI460" i="5"/>
  <c r="BK460" i="5"/>
  <c r="BK459" i="5" s="1"/>
  <c r="J459" i="5" s="1"/>
  <c r="J72" i="5" s="1"/>
  <c r="J464" i="5"/>
  <c r="P464" i="5"/>
  <c r="R464" i="5"/>
  <c r="T464" i="5"/>
  <c r="T459" i="5" s="1"/>
  <c r="BE464" i="5"/>
  <c r="BF464" i="5"/>
  <c r="BG464" i="5"/>
  <c r="BH464" i="5"/>
  <c r="BI464" i="5"/>
  <c r="BK464" i="5"/>
  <c r="J465" i="5"/>
  <c r="BE465" i="5" s="1"/>
  <c r="P465" i="5"/>
  <c r="R465" i="5"/>
  <c r="R459" i="5" s="1"/>
  <c r="T465" i="5"/>
  <c r="BF465" i="5"/>
  <c r="BG465" i="5"/>
  <c r="BH465" i="5"/>
  <c r="BI465" i="5"/>
  <c r="BK465" i="5"/>
  <c r="J468" i="5"/>
  <c r="BE468" i="5" s="1"/>
  <c r="P468" i="5"/>
  <c r="P467" i="5" s="1"/>
  <c r="P466" i="5" s="1"/>
  <c r="R468" i="5"/>
  <c r="R467" i="5"/>
  <c r="R466" i="5" s="1"/>
  <c r="T468" i="5"/>
  <c r="T467" i="5" s="1"/>
  <c r="T466" i="5" s="1"/>
  <c r="BF468" i="5"/>
  <c r="BG468" i="5"/>
  <c r="BH468" i="5"/>
  <c r="BI468" i="5"/>
  <c r="BK468" i="5"/>
  <c r="BK467" i="5" s="1"/>
  <c r="T470" i="5"/>
  <c r="T469" i="5"/>
  <c r="J471" i="5"/>
  <c r="P471" i="5"/>
  <c r="P470" i="5" s="1"/>
  <c r="P469" i="5" s="1"/>
  <c r="R471" i="5"/>
  <c r="R470" i="5"/>
  <c r="R469" i="5" s="1"/>
  <c r="T471" i="5"/>
  <c r="BE471" i="5"/>
  <c r="BF471" i="5"/>
  <c r="BG471" i="5"/>
  <c r="BH471" i="5"/>
  <c r="BI471" i="5"/>
  <c r="BK471" i="5"/>
  <c r="BK470" i="5" s="1"/>
  <c r="BK469" i="5" s="1"/>
  <c r="J469" i="5" s="1"/>
  <c r="J75" i="5" s="1"/>
  <c r="E45" i="9"/>
  <c r="J49" i="9"/>
  <c r="F51" i="9"/>
  <c r="F75" i="9"/>
  <c r="J74" i="9"/>
  <c r="E47" i="9"/>
  <c r="F49" i="9"/>
  <c r="E70" i="9"/>
  <c r="F72" i="9"/>
  <c r="F74" i="9"/>
  <c r="J81" i="9"/>
  <c r="P81" i="9"/>
  <c r="P80" i="9" s="1"/>
  <c r="P79" i="9" s="1"/>
  <c r="P78" i="9" s="1"/>
  <c r="R81" i="9"/>
  <c r="T81" i="9"/>
  <c r="BE81" i="9"/>
  <c r="BF81" i="9"/>
  <c r="BG81" i="9"/>
  <c r="BH81" i="9"/>
  <c r="BI81" i="9"/>
  <c r="BK81" i="9"/>
  <c r="J82" i="9"/>
  <c r="P82" i="9"/>
  <c r="R82" i="9"/>
  <c r="T82" i="9"/>
  <c r="BE82" i="9"/>
  <c r="F30" i="9" s="1"/>
  <c r="BF82" i="9"/>
  <c r="BG82" i="9"/>
  <c r="BH82" i="9"/>
  <c r="BI82" i="9"/>
  <c r="BK82" i="9"/>
  <c r="J83" i="9"/>
  <c r="BE83" i="9" s="1"/>
  <c r="P83" i="9"/>
  <c r="R83" i="9"/>
  <c r="T83" i="9"/>
  <c r="BF83" i="9"/>
  <c r="BG83" i="9"/>
  <c r="BH83" i="9"/>
  <c r="BI83" i="9"/>
  <c r="BK83" i="9"/>
  <c r="J84" i="9"/>
  <c r="BE84" i="9" s="1"/>
  <c r="P84" i="9"/>
  <c r="R84" i="9"/>
  <c r="T84" i="9"/>
  <c r="BF84" i="9"/>
  <c r="BG84" i="9"/>
  <c r="BH84" i="9"/>
  <c r="BI84" i="9"/>
  <c r="BK84" i="9"/>
  <c r="BK80" i="9" s="1"/>
  <c r="J85" i="9"/>
  <c r="P85" i="9"/>
  <c r="R85" i="9"/>
  <c r="T85" i="9"/>
  <c r="BE85" i="9"/>
  <c r="BF85" i="9"/>
  <c r="BG85" i="9"/>
  <c r="BH85" i="9"/>
  <c r="BI85" i="9"/>
  <c r="BK85" i="9"/>
  <c r="J86" i="9"/>
  <c r="P86" i="9"/>
  <c r="R86" i="9"/>
  <c r="T86" i="9"/>
  <c r="BE86" i="9"/>
  <c r="BF86" i="9"/>
  <c r="BG86" i="9"/>
  <c r="BH86" i="9"/>
  <c r="BI86" i="9"/>
  <c r="BK86" i="9"/>
  <c r="J87" i="9"/>
  <c r="BE87" i="9" s="1"/>
  <c r="P87" i="9"/>
  <c r="R87" i="9"/>
  <c r="T87" i="9"/>
  <c r="BF87" i="9"/>
  <c r="BG87" i="9"/>
  <c r="BH87" i="9"/>
  <c r="BI87" i="9"/>
  <c r="BK87" i="9"/>
  <c r="J88" i="9"/>
  <c r="BE88" i="9" s="1"/>
  <c r="P88" i="9"/>
  <c r="R88" i="9"/>
  <c r="T88" i="9"/>
  <c r="BF88" i="9"/>
  <c r="BG88" i="9"/>
  <c r="BH88" i="9"/>
  <c r="BI88" i="9"/>
  <c r="BK88" i="9"/>
  <c r="J89" i="9"/>
  <c r="P89" i="9"/>
  <c r="R89" i="9"/>
  <c r="T89" i="9"/>
  <c r="BE89" i="9"/>
  <c r="BF89" i="9"/>
  <c r="BG89" i="9"/>
  <c r="BH89" i="9"/>
  <c r="BI89" i="9"/>
  <c r="BK89" i="9"/>
  <c r="J90" i="9"/>
  <c r="P90" i="9"/>
  <c r="R90" i="9"/>
  <c r="T90" i="9"/>
  <c r="BE90" i="9"/>
  <c r="BF90" i="9"/>
  <c r="BG90" i="9"/>
  <c r="BH90" i="9"/>
  <c r="BI90" i="9"/>
  <c r="BK90" i="9"/>
  <c r="J91" i="9"/>
  <c r="BE91" i="9" s="1"/>
  <c r="P91" i="9"/>
  <c r="R91" i="9"/>
  <c r="T91" i="9"/>
  <c r="BF91" i="9"/>
  <c r="BG91" i="9"/>
  <c r="BH91" i="9"/>
  <c r="BI91" i="9"/>
  <c r="BK91" i="9"/>
  <c r="J92" i="9"/>
  <c r="BE92" i="9" s="1"/>
  <c r="P92" i="9"/>
  <c r="R92" i="9"/>
  <c r="T92" i="9"/>
  <c r="BF92" i="9"/>
  <c r="BG92" i="9"/>
  <c r="BH92" i="9"/>
  <c r="BI92" i="9"/>
  <c r="BK92" i="9"/>
  <c r="J93" i="9"/>
  <c r="P93" i="9"/>
  <c r="R93" i="9"/>
  <c r="T93" i="9"/>
  <c r="BE93" i="9"/>
  <c r="BF93" i="9"/>
  <c r="BG93" i="9"/>
  <c r="BH93" i="9"/>
  <c r="BI93" i="9"/>
  <c r="BK93" i="9"/>
  <c r="J94" i="9"/>
  <c r="P94" i="9"/>
  <c r="R94" i="9"/>
  <c r="T94" i="9"/>
  <c r="BE94" i="9"/>
  <c r="BF94" i="9"/>
  <c r="BG94" i="9"/>
  <c r="BH94" i="9"/>
  <c r="BI94" i="9"/>
  <c r="BK94" i="9"/>
  <c r="J95" i="9"/>
  <c r="BE95" i="9" s="1"/>
  <c r="P95" i="9"/>
  <c r="R95" i="9"/>
  <c r="T95" i="9"/>
  <c r="BF95" i="9"/>
  <c r="BG95" i="9"/>
  <c r="BH95" i="9"/>
  <c r="BI95" i="9"/>
  <c r="BK95" i="9"/>
  <c r="J96" i="9"/>
  <c r="BE96" i="9" s="1"/>
  <c r="P96" i="9"/>
  <c r="R96" i="9"/>
  <c r="T96" i="9"/>
  <c r="BF96" i="9"/>
  <c r="BG96" i="9"/>
  <c r="BH96" i="9"/>
  <c r="BI96" i="9"/>
  <c r="BK96" i="9"/>
  <c r="J97" i="9"/>
  <c r="P97" i="9"/>
  <c r="R97" i="9"/>
  <c r="T97" i="9"/>
  <c r="BE97" i="9"/>
  <c r="BF97" i="9"/>
  <c r="BG97" i="9"/>
  <c r="BH97" i="9"/>
  <c r="BI97" i="9"/>
  <c r="BK97" i="9"/>
  <c r="J817" i="3"/>
  <c r="J76" i="3" s="1"/>
  <c r="BK822" i="3"/>
  <c r="J822" i="3" s="1"/>
  <c r="J77" i="3" s="1"/>
  <c r="V15" i="12"/>
  <c r="W15" i="12"/>
  <c r="W19" i="12"/>
  <c r="V21" i="12"/>
  <c r="W23" i="12"/>
  <c r="V23" i="12"/>
  <c r="V29" i="12"/>
  <c r="V31" i="12"/>
  <c r="W31" i="12"/>
  <c r="V37" i="12"/>
  <c r="V39" i="12"/>
  <c r="W39" i="12" s="1"/>
  <c r="W8" i="12"/>
  <c r="P12" i="12"/>
  <c r="P18" i="12"/>
  <c r="P20" i="12"/>
  <c r="W20" i="12" s="1"/>
  <c r="P22" i="12"/>
  <c r="P24" i="12"/>
  <c r="P26" i="12"/>
  <c r="P28" i="12"/>
  <c r="V28" i="12" s="1"/>
  <c r="P34" i="12"/>
  <c r="P36" i="12"/>
  <c r="P7" i="12"/>
  <c r="P9" i="12"/>
  <c r="P6" i="12" s="1"/>
  <c r="R12" i="12"/>
  <c r="R16" i="12"/>
  <c r="R18" i="12"/>
  <c r="R20" i="12"/>
  <c r="R22" i="12"/>
  <c r="R26" i="12"/>
  <c r="R28" i="12"/>
  <c r="R34" i="12"/>
  <c r="R36" i="12"/>
  <c r="E45" i="3"/>
  <c r="E68" i="9"/>
  <c r="F52" i="9"/>
  <c r="F93" i="5"/>
  <c r="F51" i="3"/>
  <c r="J51" i="9"/>
  <c r="J92" i="5"/>
  <c r="J72" i="9"/>
  <c r="P444" i="5"/>
  <c r="J470" i="5"/>
  <c r="J76" i="5"/>
  <c r="T444" i="5"/>
  <c r="BK353" i="5"/>
  <c r="J353" i="5" s="1"/>
  <c r="J67" i="5"/>
  <c r="R127" i="5"/>
  <c r="E45" i="5"/>
  <c r="BK835" i="3"/>
  <c r="J835" i="3"/>
  <c r="J79" i="3" s="1"/>
  <c r="F34" i="3"/>
  <c r="BK158" i="3"/>
  <c r="J158" i="3" s="1"/>
  <c r="J59" i="3"/>
  <c r="P459" i="5"/>
  <c r="T251" i="5"/>
  <c r="T353" i="5"/>
  <c r="J329" i="5"/>
  <c r="J66" i="5"/>
  <c r="P329" i="5"/>
  <c r="BK309" i="5"/>
  <c r="J309" i="5" s="1"/>
  <c r="J65" i="5" s="1"/>
  <c r="T828" i="3"/>
  <c r="J72" i="3"/>
  <c r="P661" i="3"/>
  <c r="J62" i="3"/>
  <c r="P174" i="3"/>
  <c r="T158" i="3"/>
  <c r="T102" i="3"/>
  <c r="J49" i="3"/>
  <c r="J94" i="3"/>
  <c r="V16" i="12"/>
  <c r="V34" i="12"/>
  <c r="W34" i="12"/>
  <c r="V18" i="12"/>
  <c r="W18" i="12" s="1"/>
  <c r="V36" i="12"/>
  <c r="W36" i="12" s="1"/>
  <c r="V20" i="12"/>
  <c r="V12" i="12"/>
  <c r="W12" i="12"/>
  <c r="J98" i="5" l="1"/>
  <c r="J58" i="5" s="1"/>
  <c r="J30" i="3"/>
  <c r="T11" i="12"/>
  <c r="T5" i="12" s="1"/>
  <c r="W26" i="12"/>
  <c r="F30" i="3"/>
  <c r="J80" i="9"/>
  <c r="J58" i="9" s="1"/>
  <c r="BK79" i="9"/>
  <c r="J31" i="3"/>
  <c r="F33" i="5"/>
  <c r="R133" i="5"/>
  <c r="R97" i="5" s="1"/>
  <c r="P98" i="5"/>
  <c r="T798" i="3"/>
  <c r="J31" i="9"/>
  <c r="P133" i="5"/>
  <c r="R38" i="12"/>
  <c r="P38" i="12"/>
  <c r="BK798" i="3"/>
  <c r="J798" i="3" s="1"/>
  <c r="J75" i="3" s="1"/>
  <c r="R329" i="5"/>
  <c r="V26" i="12"/>
  <c r="T98" i="5"/>
  <c r="P673" i="3"/>
  <c r="F33" i="3"/>
  <c r="V13" i="12"/>
  <c r="P35" i="12"/>
  <c r="BK673" i="3"/>
  <c r="J673" i="3" s="1"/>
  <c r="J73" i="3" s="1"/>
  <c r="F32" i="3"/>
  <c r="W21" i="12"/>
  <c r="V22" i="12"/>
  <c r="W22" i="12" s="1"/>
  <c r="F33" i="9"/>
  <c r="W32" i="12"/>
  <c r="R32" i="12"/>
  <c r="F32" i="9"/>
  <c r="R6" i="12"/>
  <c r="W7" i="12"/>
  <c r="W6" i="12" s="1"/>
  <c r="R444" i="5"/>
  <c r="P293" i="5"/>
  <c r="P292" i="5" s="1"/>
  <c r="T627" i="3"/>
  <c r="T542" i="3" s="1"/>
  <c r="R27" i="12"/>
  <c r="W28" i="12"/>
  <c r="V7" i="12"/>
  <c r="V6" i="12" s="1"/>
  <c r="R80" i="9"/>
  <c r="R79" i="9" s="1"/>
  <c r="R78" i="9" s="1"/>
  <c r="J30" i="9"/>
  <c r="BK429" i="5"/>
  <c r="J429" i="5" s="1"/>
  <c r="J69" i="5" s="1"/>
  <c r="R309" i="5"/>
  <c r="T293" i="5"/>
  <c r="R828" i="3"/>
  <c r="R776" i="3"/>
  <c r="BK572" i="3"/>
  <c r="J572" i="3" s="1"/>
  <c r="J70" i="3" s="1"/>
  <c r="T447" i="3"/>
  <c r="T101" i="3" s="1"/>
  <c r="BK447" i="3"/>
  <c r="J447" i="3" s="1"/>
  <c r="J65" i="3" s="1"/>
  <c r="P447" i="3"/>
  <c r="P101" i="3" s="1"/>
  <c r="V24" i="12"/>
  <c r="W24" i="12" s="1"/>
  <c r="BK466" i="5"/>
  <c r="J466" i="5" s="1"/>
  <c r="J73" i="5" s="1"/>
  <c r="J467" i="5"/>
  <c r="J74" i="5" s="1"/>
  <c r="R35" i="12"/>
  <c r="T80" i="9"/>
  <c r="T79" i="9" s="1"/>
  <c r="T78" i="9" s="1"/>
  <c r="BK133" i="5"/>
  <c r="J133" i="5" s="1"/>
  <c r="J60" i="5" s="1"/>
  <c r="T673" i="3"/>
  <c r="R166" i="3"/>
  <c r="V9" i="12"/>
  <c r="W9" i="12"/>
  <c r="R102" i="3"/>
  <c r="R101" i="3" s="1"/>
  <c r="V33" i="12"/>
  <c r="W33" i="12"/>
  <c r="P543" i="3"/>
  <c r="F31" i="9"/>
  <c r="V27" i="12"/>
  <c r="W27" i="12" s="1"/>
  <c r="F34" i="9"/>
  <c r="BK444" i="5"/>
  <c r="J444" i="5" s="1"/>
  <c r="J70" i="5" s="1"/>
  <c r="J31" i="5"/>
  <c r="P828" i="3"/>
  <c r="P776" i="3"/>
  <c r="R572" i="3"/>
  <c r="R543" i="3"/>
  <c r="R19" i="12"/>
  <c r="T19" i="12"/>
  <c r="P30" i="12"/>
  <c r="R30" i="12"/>
  <c r="T133" i="5"/>
  <c r="F30" i="5"/>
  <c r="BK102" i="3"/>
  <c r="P17" i="12"/>
  <c r="R33" i="12"/>
  <c r="P166" i="3"/>
  <c r="T414" i="5"/>
  <c r="R353" i="5"/>
  <c r="R292" i="5" s="1"/>
  <c r="BK251" i="5"/>
  <c r="J251" i="5" s="1"/>
  <c r="J61" i="5" s="1"/>
  <c r="BK543" i="3"/>
  <c r="R174" i="3"/>
  <c r="P14" i="12"/>
  <c r="R14" i="12"/>
  <c r="R11" i="12" s="1"/>
  <c r="W37" i="12"/>
  <c r="BK293" i="5"/>
  <c r="R251" i="5"/>
  <c r="T661" i="3"/>
  <c r="P553" i="3"/>
  <c r="R442" i="3"/>
  <c r="R17" i="12"/>
  <c r="W29" i="12"/>
  <c r="R96" i="5" l="1"/>
  <c r="T100" i="3"/>
  <c r="J102" i="3"/>
  <c r="J58" i="3" s="1"/>
  <c r="BK101" i="3"/>
  <c r="P542" i="3"/>
  <c r="P100" i="3" s="1"/>
  <c r="W13" i="12"/>
  <c r="P97" i="5"/>
  <c r="P96" i="5" s="1"/>
  <c r="V30" i="12"/>
  <c r="W30" i="12" s="1"/>
  <c r="BK97" i="5"/>
  <c r="T292" i="5"/>
  <c r="V35" i="12"/>
  <c r="W35" i="12"/>
  <c r="J79" i="9"/>
  <c r="J57" i="9" s="1"/>
  <c r="BK78" i="9"/>
  <c r="J78" i="9" s="1"/>
  <c r="J543" i="3"/>
  <c r="J68" i="3" s="1"/>
  <c r="BK542" i="3"/>
  <c r="J542" i="3" s="1"/>
  <c r="J67" i="3" s="1"/>
  <c r="V38" i="12"/>
  <c r="W38" i="12" s="1"/>
  <c r="R100" i="3"/>
  <c r="R5" i="12"/>
  <c r="BK292" i="5"/>
  <c r="J292" i="5" s="1"/>
  <c r="J63" i="5" s="1"/>
  <c r="J293" i="5"/>
  <c r="J64" i="5" s="1"/>
  <c r="T97" i="5"/>
  <c r="V14" i="12"/>
  <c r="V11" i="12" s="1"/>
  <c r="V5" i="12" s="1"/>
  <c r="W14" i="12"/>
  <c r="V17" i="12"/>
  <c r="W17" i="12"/>
  <c r="R542" i="3"/>
  <c r="P11" i="12"/>
  <c r="P5" i="12" s="1"/>
  <c r="C11" i="10" s="1"/>
  <c r="W11" i="12" l="1"/>
  <c r="W5" i="12" s="1"/>
  <c r="BK96" i="5"/>
  <c r="J96" i="5" s="1"/>
  <c r="J97" i="5"/>
  <c r="J57" i="5" s="1"/>
  <c r="T96" i="5"/>
  <c r="J56" i="9"/>
  <c r="J27" i="9"/>
  <c r="BK100" i="3"/>
  <c r="J100" i="3" s="1"/>
  <c r="J101" i="3"/>
  <c r="J57" i="3" s="1"/>
  <c r="J56" i="3" l="1"/>
  <c r="J27" i="3"/>
  <c r="J36" i="9"/>
  <c r="E15" i="10"/>
  <c r="J27" i="5"/>
  <c r="J56" i="5"/>
  <c r="J36" i="5" l="1"/>
  <c r="C13" i="10"/>
  <c r="E12" i="10" s="1"/>
  <c r="J36" i="3"/>
  <c r="C10" i="10"/>
  <c r="E9" i="10" s="1"/>
  <c r="E17" i="10" s="1"/>
  <c r="E20" i="10" s="1"/>
  <c r="E21" i="10" l="1"/>
  <c r="E22" i="10"/>
</calcChain>
</file>

<file path=xl/sharedStrings.xml><?xml version="1.0" encoding="utf-8"?>
<sst xmlns="http://schemas.openxmlformats.org/spreadsheetml/2006/main" count="11390" uniqueCount="1909">
  <si>
    <t>List obsahuje:</t>
  </si>
  <si>
    <t>False</t>
  </si>
  <si>
    <t>&gt;&gt;  skryté sloupce  &lt;&lt;</t>
  </si>
  <si>
    <t>21</t>
  </si>
  <si>
    <t>15</t>
  </si>
  <si>
    <t>v ---  níže se nacházejí doplnkové a pomocné údaje k sestavám  --- v</t>
  </si>
  <si>
    <t>Stavba:</t>
  </si>
  <si>
    <t>KSO:</t>
  </si>
  <si>
    <t>CC-CZ:</t>
  </si>
  <si>
    <t>Místo:</t>
  </si>
  <si>
    <t xml:space="preserve"> </t>
  </si>
  <si>
    <t>Datum:</t>
  </si>
  <si>
    <t>Zadavatel:</t>
  </si>
  <si>
    <t>IČ:</t>
  </si>
  <si>
    <t>Pardubický kraj, Komenského nám. 125, Pardubice</t>
  </si>
  <si>
    <t>DIČ:</t>
  </si>
  <si>
    <t>Uchazeč:</t>
  </si>
  <si>
    <t>Projektant:</t>
  </si>
  <si>
    <t>Optima spol. s r.o., Žižkova 738, Vysoké Mýto</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</si>
  <si>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</si>
  <si>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</si>
  <si>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</si>
  <si>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</si>
  <si>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</si>
  <si>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</si>
  <si>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</si>
  <si>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</si>
  <si>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</si>
  <si>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</si>
  <si>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</si>
  <si>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</si>
  <si>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</si>
  <si>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</si>
  <si>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</si>
  <si>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</si>
  <si>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</si>
  <si>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</si>
  <si>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</si>
  <si>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2</t>
  </si>
  <si>
    <t>Domov mládeže</t>
  </si>
  <si>
    <t>{BEB9ECC9-EDA7-4FF1-B9F7-1F3717A6DCFA}</t>
  </si>
  <si>
    <t>Budova teoretické výuky</t>
  </si>
  <si>
    <t>{2834C2B7-4BE5-4E99-8AF7-8F02859ADBA2}</t>
  </si>
  <si>
    <t>VON</t>
  </si>
  <si>
    <t>{C06A5E17-D1DB-4A82-B81A-CDC5D45F85A5}</t>
  </si>
  <si>
    <t>Zpět na list:</t>
  </si>
  <si>
    <t>KRYCÍ LIST SOUPISU</t>
  </si>
  <si>
    <t>Objekt:</t>
  </si>
  <si>
    <t>REKAPITULACE ČLENĚNÍ SOUPISU PRACÍ</t>
  </si>
  <si>
    <t>Kód dílu - Popis</t>
  </si>
  <si>
    <t>Cena celkem [CZK]</t>
  </si>
  <si>
    <t>Náklady soupisu celkem</t>
  </si>
  <si>
    <t>-1</t>
  </si>
  <si>
    <t>HSV - Práce a dodávky HSV</t>
  </si>
  <si>
    <t xml:space="preserve">    1 - Zemní práce</t>
  </si>
  <si>
    <t xml:space="preserve">    3 - Svislé a kompletní konstrukce</t>
  </si>
  <si>
    <t xml:space="preserve">    5 - Komunikace</t>
  </si>
  <si>
    <t xml:space="preserve">    6 - Úpravy povrchů, podlahy a osazování výplní</t>
  </si>
  <si>
    <t xml:space="preserve">    9 - Ostatní konstrukce a práce-bourání</t>
  </si>
  <si>
    <t xml:space="preserve">    99 - Přesun hmot</t>
  </si>
  <si>
    <t>PSV - Práce a dodávky PSV</t>
  </si>
  <si>
    <t xml:space="preserve">    713 - Izolace tepelné</t>
  </si>
  <si>
    <t xml:space="preserve">    762 - Konstrukce tesařské</t>
  </si>
  <si>
    <t xml:space="preserve">    764 - Konstrukce klempířské</t>
  </si>
  <si>
    <t xml:space="preserve">    766 - Konstrukce truhlářské</t>
  </si>
  <si>
    <t xml:space="preserve">    767 - Konstrukce zámečnické</t>
  </si>
  <si>
    <t xml:space="preserve">    783 - Dokončovací práce - nátěry</t>
  </si>
  <si>
    <t xml:space="preserve">    784 - Dokončovací práce - malby</t>
  </si>
  <si>
    <t xml:space="preserve">    786 - Dokončovací práce - čalounické úpravy</t>
  </si>
  <si>
    <t>OST - Ostatní</t>
  </si>
  <si>
    <t xml:space="preserve">    O01 - Ostatní</t>
  </si>
  <si>
    <t>SOUPIS PRACÍ</t>
  </si>
  <si>
    <t>PČ</t>
  </si>
  <si>
    <t>Popis</t>
  </si>
  <si>
    <t>MJ</t>
  </si>
  <si>
    <t>Množství</t>
  </si>
  <si>
    <t>J.cena [CZK]</t>
  </si>
  <si>
    <t>Cena celkem
[CZK]</t>
  </si>
  <si>
    <t>Cenová soustava</t>
  </si>
  <si>
    <t>Poznámka</t>
  </si>
  <si>
    <t>J. Nh [h]</t>
  </si>
  <si>
    <t>Nh celkem [h]</t>
  </si>
  <si>
    <t>J. hmotnost
[t]</t>
  </si>
  <si>
    <t>Hmotnost
celkem [t]</t>
  </si>
  <si>
    <t>J. suť [t]</t>
  </si>
  <si>
    <t>Suť Celkem [t]</t>
  </si>
  <si>
    <t>HSV</t>
  </si>
  <si>
    <t>Práce a dodávky HSV</t>
  </si>
  <si>
    <t>ROZPOCET</t>
  </si>
  <si>
    <t>Zemní práce</t>
  </si>
  <si>
    <t>K</t>
  </si>
  <si>
    <t>113106123</t>
  </si>
  <si>
    <t>Rozebrání dlažeb nebo dílců komunikací pro pěší ze zámkových dlaždic</t>
  </si>
  <si>
    <t>m2</t>
  </si>
  <si>
    <t>4</t>
  </si>
  <si>
    <t>VV</t>
  </si>
  <si>
    <t>180402111</t>
  </si>
  <si>
    <t>Založení parkového trávníku výsevem v rovině a ve svahu do 1:5</t>
  </si>
  <si>
    <t>3</t>
  </si>
  <si>
    <t>M</t>
  </si>
  <si>
    <t>005724100</t>
  </si>
  <si>
    <t>osivo směs travní parková rekreační</t>
  </si>
  <si>
    <t>kg</t>
  </si>
  <si>
    <t>8</t>
  </si>
  <si>
    <t>181301101</t>
  </si>
  <si>
    <t>Rozprostření ornice pl do 500 m2 v rovině nebo ve svahu do 1:5 tl vrstvy do 100 mm</t>
  </si>
  <si>
    <t>Svislé a kompletní konstrukce</t>
  </si>
  <si>
    <t>5</t>
  </si>
  <si>
    <t>kus</t>
  </si>
  <si>
    <t>6</t>
  </si>
  <si>
    <t>m3</t>
  </si>
  <si>
    <t>7</t>
  </si>
  <si>
    <t>9</t>
  </si>
  <si>
    <t>m</t>
  </si>
  <si>
    <t>10</t>
  </si>
  <si>
    <t>Komunikace</t>
  </si>
  <si>
    <t>11</t>
  </si>
  <si>
    <t>564861111</t>
  </si>
  <si>
    <t>Podklad ze štěrkodrtě ŠD tl 200 mm</t>
  </si>
  <si>
    <t>12</t>
  </si>
  <si>
    <t>596211110</t>
  </si>
  <si>
    <t>Kladení zámkové dlažby komunikací pro pěší tl 60 mm skupiny A pl do 50 m2</t>
  </si>
  <si>
    <t>13</t>
  </si>
  <si>
    <t>592450380</t>
  </si>
  <si>
    <t>dlažba zámková H-PROFIL HBB 20x16,5x6 cm přírodní</t>
  </si>
  <si>
    <t>Úpravy povrchů, podlahy a osazování výplní</t>
  </si>
  <si>
    <t>14</t>
  </si>
  <si>
    <t>612425931</t>
  </si>
  <si>
    <t>Omítka vápenocementová štuková vnitřního ostění okenního nebo dveřního - zapravení po výměně oken a dveří</t>
  </si>
  <si>
    <t>16</t>
  </si>
  <si>
    <t>17</t>
  </si>
  <si>
    <t>620471122</t>
  </si>
  <si>
    <t>Vnější omítka silikonová tenkovrstvá probarvená zatřená (zrnitá) tl 1,5 mm</t>
  </si>
  <si>
    <t>"vnější hrana šambrány kolem oken a dveří"</t>
  </si>
  <si>
    <t>18</t>
  </si>
  <si>
    <t>62047181</t>
  </si>
  <si>
    <t>Nátěr základní penetrační podkladní pod nalepení KZS</t>
  </si>
  <si>
    <t>19</t>
  </si>
  <si>
    <t>620471811</t>
  </si>
  <si>
    <t>Nátěr základní penetrační pro silikonové tenkovrstvé omítky a fasádní nátěry</t>
  </si>
  <si>
    <t>20</t>
  </si>
  <si>
    <t>620472921</t>
  </si>
  <si>
    <t>Vyrovnání podkladu pro tenkovrstvé omítky tmelem a skelnou tkaninou</t>
  </si>
  <si>
    <t>620991121</t>
  </si>
  <si>
    <t>Zakrývání výplní venkovních otvorů před nástřikem plastických maltovin z lešení</t>
  </si>
  <si>
    <t>22</t>
  </si>
  <si>
    <t>621471112</t>
  </si>
  <si>
    <t>Tenkovrstvá úprava povrchu stropních podhledů aktivovaným štukem tl do 3 mm s disperzní přísadou</t>
  </si>
  <si>
    <t>23</t>
  </si>
  <si>
    <t>622251101</t>
  </si>
  <si>
    <t>Příplatek k cenám zateplení vnějších stěn za použití tepelně izolačních zátek z polystyrenu</t>
  </si>
  <si>
    <t>24</t>
  </si>
  <si>
    <t>622251105</t>
  </si>
  <si>
    <t>Příplatek k cenám zateplení vnějších stěn za použití tepelně izolačních zátek z minerální vaty</t>
  </si>
  <si>
    <t>25</t>
  </si>
  <si>
    <t>622421131</t>
  </si>
  <si>
    <t>Vnější omítka stěn a štítů vápenná nebo vápenocementová hladká složitosti II</t>
  </si>
  <si>
    <t>26</t>
  </si>
  <si>
    <t>27</t>
  </si>
  <si>
    <t>28</t>
  </si>
  <si>
    <t>29</t>
  </si>
  <si>
    <t>622711512</t>
  </si>
  <si>
    <t>KZS stěn budov pod omítku deskami z polystyrénu EPS "šedý" tl 20 mm - šambrány</t>
  </si>
  <si>
    <t>30</t>
  </si>
  <si>
    <t>31</t>
  </si>
  <si>
    <t>32</t>
  </si>
  <si>
    <t>33</t>
  </si>
  <si>
    <t>622746220</t>
  </si>
  <si>
    <t>KZS podhledů budov deskami z minerálních vláken tl 100 mm (lambda=0,038 W/mK)</t>
  </si>
  <si>
    <t>34</t>
  </si>
  <si>
    <t>35</t>
  </si>
  <si>
    <t>622752221</t>
  </si>
  <si>
    <t>KZS lišta rohová stěnová Al s tkaninou 10/10 mm</t>
  </si>
  <si>
    <t>36</t>
  </si>
  <si>
    <t>37</t>
  </si>
  <si>
    <t>622754111</t>
  </si>
  <si>
    <t>KZS lišta začišťovací s tkaninou u oken, dveří, výloh</t>
  </si>
  <si>
    <t>38</t>
  </si>
  <si>
    <t>622755111</t>
  </si>
  <si>
    <t>KZS lišta připojovací PVC parapetní</t>
  </si>
  <si>
    <t>39</t>
  </si>
  <si>
    <t>40</t>
  </si>
  <si>
    <t>41</t>
  </si>
  <si>
    <t>637211121</t>
  </si>
  <si>
    <t>Okapový chodník z betonových dlaždic tl 50 mm kladených do písku se zalitím spár MC</t>
  </si>
  <si>
    <t>42</t>
  </si>
  <si>
    <t>43</t>
  </si>
  <si>
    <t>Ostatní konstrukce a práce-bourání</t>
  </si>
  <si>
    <t>44</t>
  </si>
  <si>
    <t>941211111</t>
  </si>
  <si>
    <t>Montáž lešení řadového rámového lehkého zatížení do 200 kg/m2 š do 0,9 m v do 10 m</t>
  </si>
  <si>
    <t>45</t>
  </si>
  <si>
    <t>941211211</t>
  </si>
  <si>
    <t>Příplatek k lešení řadovému rámovému lehkému š 0,9 m v do 25 m za první a ZKD den použití</t>
  </si>
  <si>
    <t>46</t>
  </si>
  <si>
    <t>941211811</t>
  </si>
  <si>
    <t>Demontáž lešení řadového rámového lehkého zatížení do 200 kg/m2 š do 0,9 m v do 10 m</t>
  </si>
  <si>
    <t>47</t>
  </si>
  <si>
    <t>944511111</t>
  </si>
  <si>
    <t>Montáž ochranné sítě z textilie z umělých vláken</t>
  </si>
  <si>
    <t>48</t>
  </si>
  <si>
    <t>944511211</t>
  </si>
  <si>
    <t>Příplatek k ochranné síti za první a ZKD den použití</t>
  </si>
  <si>
    <t>49</t>
  </si>
  <si>
    <t>944511811</t>
  </si>
  <si>
    <t>Demontáž ochranné sítě z textilie z umělých vláken</t>
  </si>
  <si>
    <t>50</t>
  </si>
  <si>
    <t>952901111</t>
  </si>
  <si>
    <t>Vyčištění budov bytové a občanské výstavby a všech stavbou dotčených ploch včetně odvozu a likvidace obalových materiálů</t>
  </si>
  <si>
    <t>kompl</t>
  </si>
  <si>
    <t>51</t>
  </si>
  <si>
    <t>952902110</t>
  </si>
  <si>
    <t>Čištění budov zametáním v místnostech, chodbách, na schodištích nebo půdách</t>
  </si>
  <si>
    <t>52</t>
  </si>
  <si>
    <t>53</t>
  </si>
  <si>
    <t>54</t>
  </si>
  <si>
    <t>55</t>
  </si>
  <si>
    <t>56</t>
  </si>
  <si>
    <t>968072455</t>
  </si>
  <si>
    <t>Vybourání kovových dveřních zárubní pl do 2 m2</t>
  </si>
  <si>
    <t>57</t>
  </si>
  <si>
    <t>58</t>
  </si>
  <si>
    <t>59</t>
  </si>
  <si>
    <t>978015291</t>
  </si>
  <si>
    <t>Otlučení vnějších omítek MV nebo MVC stupeň složitosti I až IV o rozsahu do 100 %</t>
  </si>
  <si>
    <t>60</t>
  </si>
  <si>
    <t>61</t>
  </si>
  <si>
    <t>979011111</t>
  </si>
  <si>
    <t>Svislá doprava suti a vybouraných hmot za prvé podlaží</t>
  </si>
  <si>
    <t>t</t>
  </si>
  <si>
    <t>62</t>
  </si>
  <si>
    <t>979011121</t>
  </si>
  <si>
    <t>Svislá doprava suti a vybouraných hmot ZKD podlaží</t>
  </si>
  <si>
    <t>63</t>
  </si>
  <si>
    <t>979081111</t>
  </si>
  <si>
    <t>Odvoz suti a vybouraných hmot na skládku do 1 km</t>
  </si>
  <si>
    <t>64</t>
  </si>
  <si>
    <t>979081121</t>
  </si>
  <si>
    <t>Odvoz suti a vybouraných hmot na skládku ZKD 1 km přes 1 km</t>
  </si>
  <si>
    <t>65</t>
  </si>
  <si>
    <t>979082111</t>
  </si>
  <si>
    <t>Vnitrostaveništní vodorovná doprava suti a vybouraných hmot do 10 m</t>
  </si>
  <si>
    <t>66</t>
  </si>
  <si>
    <t>979082121</t>
  </si>
  <si>
    <t>Vnitrostaveništní vodorovná doprava suti a vybouraných hmot ZKD 5 m přes 10 m</t>
  </si>
  <si>
    <t>67</t>
  </si>
  <si>
    <t>979098201</t>
  </si>
  <si>
    <t>68</t>
  </si>
  <si>
    <t>979098211</t>
  </si>
  <si>
    <t>Poplatek za uložení stavebního odpadu na skládce (skládkovné) - dřevo, sklo, plechy</t>
  </si>
  <si>
    <t>69</t>
  </si>
  <si>
    <t>99</t>
  </si>
  <si>
    <t>Přesun hmot</t>
  </si>
  <si>
    <t>70</t>
  </si>
  <si>
    <t>999281111</t>
  </si>
  <si>
    <t>Přesun hmot pro opravy a údržbu budov v do 25 m</t>
  </si>
  <si>
    <t>PSV</t>
  </si>
  <si>
    <t>Práce a dodávky PSV</t>
  </si>
  <si>
    <t>71</t>
  </si>
  <si>
    <t>72</t>
  </si>
  <si>
    <t>73</t>
  </si>
  <si>
    <t>74</t>
  </si>
  <si>
    <t>75</t>
  </si>
  <si>
    <t>76</t>
  </si>
  <si>
    <t>77</t>
  </si>
  <si>
    <t>78</t>
  </si>
  <si>
    <t>79</t>
  </si>
  <si>
    <t>80</t>
  </si>
  <si>
    <t>713</t>
  </si>
  <si>
    <t>Izolace tepelné</t>
  </si>
  <si>
    <t>81</t>
  </si>
  <si>
    <t>82</t>
  </si>
  <si>
    <t>83</t>
  </si>
  <si>
    <t>713121121</t>
  </si>
  <si>
    <t>Montáž izolace tepelné podlah volně kladenými rohožemi, pásy, dílci, deskami 2 vrstvy</t>
  </si>
  <si>
    <t>84</t>
  </si>
  <si>
    <t>85</t>
  </si>
  <si>
    <t>86</t>
  </si>
  <si>
    <t>87</t>
  </si>
  <si>
    <t>88</t>
  </si>
  <si>
    <t>713191131</t>
  </si>
  <si>
    <t>89</t>
  </si>
  <si>
    <t>998713102</t>
  </si>
  <si>
    <t>Přesun hmot pro izolace tepelné v objektech v do 12 m</t>
  </si>
  <si>
    <t>762</t>
  </si>
  <si>
    <t>Konstrukce tesařské</t>
  </si>
  <si>
    <t>90</t>
  </si>
  <si>
    <t>762111811</t>
  </si>
  <si>
    <t>Demontáž stěn a příček z hraněného řeziva</t>
  </si>
  <si>
    <t>91</t>
  </si>
  <si>
    <t>92</t>
  </si>
  <si>
    <t>93</t>
  </si>
  <si>
    <t>94</t>
  </si>
  <si>
    <t>762526130</t>
  </si>
  <si>
    <t>95</t>
  </si>
  <si>
    <t>605151210</t>
  </si>
  <si>
    <t>96</t>
  </si>
  <si>
    <t>762595001</t>
  </si>
  <si>
    <t>97</t>
  </si>
  <si>
    <t>998762102</t>
  </si>
  <si>
    <t>Přesun hmot pro kce tesařské v objektech v do 12 m</t>
  </si>
  <si>
    <t>98</t>
  </si>
  <si>
    <t>100</t>
  </si>
  <si>
    <t>101</t>
  </si>
  <si>
    <t>102</t>
  </si>
  <si>
    <t>103</t>
  </si>
  <si>
    <t>631481130</t>
  </si>
  <si>
    <t>deska minerální izolační tl.120 mm (lamdba = 0,038 W/mK)</t>
  </si>
  <si>
    <t>104</t>
  </si>
  <si>
    <t>764</t>
  </si>
  <si>
    <t>Konstrukce klempířské</t>
  </si>
  <si>
    <t>105</t>
  </si>
  <si>
    <t>106</t>
  </si>
  <si>
    <t>764410850</t>
  </si>
  <si>
    <t>Demontáž oplechování parapetu rš do 330 mm</t>
  </si>
  <si>
    <t>107</t>
  </si>
  <si>
    <t>108</t>
  </si>
  <si>
    <t>109</t>
  </si>
  <si>
    <t>764711112</t>
  </si>
  <si>
    <t>110</t>
  </si>
  <si>
    <t>111</t>
  </si>
  <si>
    <t>764711115</t>
  </si>
  <si>
    <t>112</t>
  </si>
  <si>
    <t>113</t>
  </si>
  <si>
    <t>114</t>
  </si>
  <si>
    <t>115</t>
  </si>
  <si>
    <t>116</t>
  </si>
  <si>
    <t>117</t>
  </si>
  <si>
    <t>118</t>
  </si>
  <si>
    <t>764751112</t>
  </si>
  <si>
    <t>119</t>
  </si>
  <si>
    <t>120</t>
  </si>
  <si>
    <t>121</t>
  </si>
  <si>
    <t>122</t>
  </si>
  <si>
    <t>123</t>
  </si>
  <si>
    <t>124</t>
  </si>
  <si>
    <t>125</t>
  </si>
  <si>
    <t>126</t>
  </si>
  <si>
    <t>764761231</t>
  </si>
  <si>
    <t>127</t>
  </si>
  <si>
    <t>764761232</t>
  </si>
  <si>
    <t>128</t>
  </si>
  <si>
    <t>998764102</t>
  </si>
  <si>
    <t>Přesun hmot pro konstrukce klempířské v objektech v do 12 m</t>
  </si>
  <si>
    <t>766</t>
  </si>
  <si>
    <t>Konstrukce truhlářské</t>
  </si>
  <si>
    <t>129</t>
  </si>
  <si>
    <t>766441822</t>
  </si>
  <si>
    <t>Demontáž parapetních desek dřevěných, laminovaných šířky přes 30 cm</t>
  </si>
  <si>
    <t>130</t>
  </si>
  <si>
    <t>766621012</t>
  </si>
  <si>
    <t>Montáž oken jednoduchých pevných výšky přes 1,5 do 2,5m s rámem do zdiva</t>
  </si>
  <si>
    <t>131</t>
  </si>
  <si>
    <t>61140001</t>
  </si>
  <si>
    <t>132</t>
  </si>
  <si>
    <t>61140002</t>
  </si>
  <si>
    <t>133</t>
  </si>
  <si>
    <t>61140003</t>
  </si>
  <si>
    <t>134</t>
  </si>
  <si>
    <t>61140004</t>
  </si>
  <si>
    <t>135</t>
  </si>
  <si>
    <t>61140005</t>
  </si>
  <si>
    <t>136</t>
  </si>
  <si>
    <t>61140006</t>
  </si>
  <si>
    <t>137</t>
  </si>
  <si>
    <t>61140007</t>
  </si>
  <si>
    <t>138</t>
  </si>
  <si>
    <t>61140008</t>
  </si>
  <si>
    <t>139</t>
  </si>
  <si>
    <t>61140009</t>
  </si>
  <si>
    <t>140</t>
  </si>
  <si>
    <t>61140010</t>
  </si>
  <si>
    <t>141</t>
  </si>
  <si>
    <t>61140011</t>
  </si>
  <si>
    <t>142</t>
  </si>
  <si>
    <t>61140012</t>
  </si>
  <si>
    <t>143</t>
  </si>
  <si>
    <t>61140013</t>
  </si>
  <si>
    <t>144</t>
  </si>
  <si>
    <t>61140014</t>
  </si>
  <si>
    <t>145</t>
  </si>
  <si>
    <t>7666211</t>
  </si>
  <si>
    <t>Vnitřní a vnější systémové pásky pro napojení rámu výplní otvorů na přiléhající stavební k-ce</t>
  </si>
  <si>
    <t>146</t>
  </si>
  <si>
    <t>766621832</t>
  </si>
  <si>
    <t>Demontáž rámu jednoduchých oken včetně křídel do 2m2</t>
  </si>
  <si>
    <t>147</t>
  </si>
  <si>
    <t>766621833</t>
  </si>
  <si>
    <t>Demontáž rámu jednoduchých oken včetně křídel do 4m2</t>
  </si>
  <si>
    <t>148</t>
  </si>
  <si>
    <t>149</t>
  </si>
  <si>
    <t>150</t>
  </si>
  <si>
    <t>766660411</t>
  </si>
  <si>
    <t>Montáž vchodových dveří 1křídlových bez nadsvětlíku do zdiva</t>
  </si>
  <si>
    <t>151</t>
  </si>
  <si>
    <t>152</t>
  </si>
  <si>
    <t>766660716</t>
  </si>
  <si>
    <t>Montáž dveřního samozavírače na plastovou zárubeň</t>
  </si>
  <si>
    <t>153</t>
  </si>
  <si>
    <t>549172550</t>
  </si>
  <si>
    <t>samozavírač vstupních plastových dveří</t>
  </si>
  <si>
    <t>154</t>
  </si>
  <si>
    <t>155</t>
  </si>
  <si>
    <t>156</t>
  </si>
  <si>
    <t>157</t>
  </si>
  <si>
    <t>766691914</t>
  </si>
  <si>
    <t>Vyvěšení nebo zavěšení dřevěných křídel dveří pl do 2 m2</t>
  </si>
  <si>
    <t>158</t>
  </si>
  <si>
    <t>159</t>
  </si>
  <si>
    <t>160</t>
  </si>
  <si>
    <t>766694121</t>
  </si>
  <si>
    <t>Montáž parapetních desek dřevěných, laminovaných šířky přes 30 cm délky do 1,0 m</t>
  </si>
  <si>
    <t>161</t>
  </si>
  <si>
    <t>162</t>
  </si>
  <si>
    <t>766694122</t>
  </si>
  <si>
    <t>Montáž parapetních desek dřevěných, laminovaných šířky přes 30 cm délky do 1,6 m</t>
  </si>
  <si>
    <t>163</t>
  </si>
  <si>
    <t>parapet plastový vnitřní - komůrkový 45 x 2 x 135 cm</t>
  </si>
  <si>
    <t>164</t>
  </si>
  <si>
    <t>165</t>
  </si>
  <si>
    <t>166</t>
  </si>
  <si>
    <t>998766102</t>
  </si>
  <si>
    <t>Přesun hmot pro konstrukce truhlářské v objektech v do 12 m</t>
  </si>
  <si>
    <t>767</t>
  </si>
  <si>
    <t>Konstrukce zámečnické</t>
  </si>
  <si>
    <t>167</t>
  </si>
  <si>
    <t>168</t>
  </si>
  <si>
    <t>169</t>
  </si>
  <si>
    <t>170</t>
  </si>
  <si>
    <t>171</t>
  </si>
  <si>
    <t>172</t>
  </si>
  <si>
    <t>173</t>
  </si>
  <si>
    <t>174</t>
  </si>
  <si>
    <t>175</t>
  </si>
  <si>
    <t>176</t>
  </si>
  <si>
    <t>177</t>
  </si>
  <si>
    <t>178</t>
  </si>
  <si>
    <t>179</t>
  </si>
  <si>
    <t>180</t>
  </si>
  <si>
    <t>181</t>
  </si>
  <si>
    <t>182</t>
  </si>
  <si>
    <t>183</t>
  </si>
  <si>
    <t>184</t>
  </si>
  <si>
    <t>185</t>
  </si>
  <si>
    <t>186</t>
  </si>
  <si>
    <t>187</t>
  </si>
  <si>
    <t>188</t>
  </si>
  <si>
    <t>783</t>
  </si>
  <si>
    <t>Dokončovací práce - nátěry</t>
  </si>
  <si>
    <t>189</t>
  </si>
  <si>
    <t>190</t>
  </si>
  <si>
    <t>191</t>
  </si>
  <si>
    <t>7837833</t>
  </si>
  <si>
    <t>Nátěry tesařských konstrukcí proti dřevokazným houbám, hmyzu a plísním sanační - stávající k-ce krovu</t>
  </si>
  <si>
    <t>"skladby St4, St5, St6" 1</t>
  </si>
  <si>
    <t>192</t>
  </si>
  <si>
    <t>784</t>
  </si>
  <si>
    <t>Dokončovací práce - malby</t>
  </si>
  <si>
    <t>193</t>
  </si>
  <si>
    <t>784402801</t>
  </si>
  <si>
    <t>Odstranění maleb oškrabáním v místnostech v do 3,8 m</t>
  </si>
  <si>
    <t>194</t>
  </si>
  <si>
    <t>784453631</t>
  </si>
  <si>
    <t>Malby směsi tekuté disperzní bílé otěruvzdorné dvojnásobné s penetrací místnost v do 3,8 m</t>
  </si>
  <si>
    <t>"po výměně oken" 1000,00</t>
  </si>
  <si>
    <t>786</t>
  </si>
  <si>
    <t>Dokončovací práce - čalounické úpravy</t>
  </si>
  <si>
    <t>195</t>
  </si>
  <si>
    <t>786624111</t>
  </si>
  <si>
    <t>Montáž lamelové žaluzie do oken plastových otevíravých a sklápěcích</t>
  </si>
  <si>
    <t>196</t>
  </si>
  <si>
    <t>611437</t>
  </si>
  <si>
    <t xml:space="preserve">vnitřní AL žaluzie horizontální předokenní, barva bílá </t>
  </si>
  <si>
    <t>197</t>
  </si>
  <si>
    <t>198</t>
  </si>
  <si>
    <t>199</t>
  </si>
  <si>
    <t>998786102</t>
  </si>
  <si>
    <t>Přesun hmot pro čalounické úpravy v objektech v do 12 m</t>
  </si>
  <si>
    <t>OST</t>
  </si>
  <si>
    <t>Ostatní</t>
  </si>
  <si>
    <t>O01</t>
  </si>
  <si>
    <t>200</t>
  </si>
  <si>
    <t>HZS4232</t>
  </si>
  <si>
    <t>Hodinová zúčtovací sazba technik odborný - provedení odtrhových zkoušek na kotvení KZS, včetně vyhotovení závěrečného protokolu</t>
  </si>
  <si>
    <t>hod</t>
  </si>
  <si>
    <t>512</t>
  </si>
  <si>
    <t>SO-02 - Domov mládeže</t>
  </si>
  <si>
    <t xml:space="preserve">    2 - Zakládání</t>
  </si>
  <si>
    <t xml:space="preserve">    4 - Vodorovné konstrukce</t>
  </si>
  <si>
    <t xml:space="preserve">    8 - Trubní vedení</t>
  </si>
  <si>
    <t xml:space="preserve">    711 - Izolace proti vodě, vlhkosti a plynům</t>
  </si>
  <si>
    <t xml:space="preserve">    765 - Konstrukce pokrývačské</t>
  </si>
  <si>
    <t xml:space="preserve">    771 - Podlahy z dlaždic</t>
  </si>
  <si>
    <t>295547945</t>
  </si>
  <si>
    <t>"výměra převzata z výkresu C.2" 28,50</t>
  </si>
  <si>
    <t>113107112</t>
  </si>
  <si>
    <t>Odstranění podkladu pl do 50 m2 z kameniva těženého tl 200 mm</t>
  </si>
  <si>
    <t>703669010</t>
  </si>
  <si>
    <t>113202111</t>
  </si>
  <si>
    <t>Vytrhání obrub krajníků obrubníků stojatých</t>
  </si>
  <si>
    <t>363193116</t>
  </si>
  <si>
    <t>"rozebrání z důvodu zateplení soklu" 5</t>
  </si>
  <si>
    <t>122201101</t>
  </si>
  <si>
    <t>Odkopávky a prokopávky nezapažené v hornině tř. 3 objem do 100 m3</t>
  </si>
  <si>
    <t>884123048</t>
  </si>
  <si>
    <t>"přespádování terénu směrem do zahrady - viz technická zpráva" 20,00</t>
  </si>
  <si>
    <t>122201109</t>
  </si>
  <si>
    <t>Příplatek za lepivost u odkopávek v hornině tř. 1 až 3</t>
  </si>
  <si>
    <t>784686739</t>
  </si>
  <si>
    <t>132201101</t>
  </si>
  <si>
    <t>Hloubení rýh š do 600 mm v hornině tř. 3 objemu do 100 m3</t>
  </si>
  <si>
    <t>-1311145586</t>
  </si>
  <si>
    <t>"žlabovky vedené od objektu" (7,50+7,50)*0,25*0,60</t>
  </si>
  <si>
    <t>"vsakovací tělesa (zakončení žlabového odvodnění" 1,50*2</t>
  </si>
  <si>
    <t>"oprava dešťové kanalizace" 25,00*0,60*1,20</t>
  </si>
  <si>
    <t>132201109</t>
  </si>
  <si>
    <t>Příplatek za lepivost k hloubení rýh š do 600 mm v hornině tř. 3</t>
  </si>
  <si>
    <t>-727949825</t>
  </si>
  <si>
    <t>132202101</t>
  </si>
  <si>
    <t>Hloubení rýh š do 600 mm ručním nebo pneum nářadím v soudržných horninách tř. 3</t>
  </si>
  <si>
    <t>1675999386</t>
  </si>
  <si>
    <t>"zateplení soklu"</t>
  </si>
  <si>
    <t>"pohled výcodní" 11,90*0,85*0,75</t>
  </si>
  <si>
    <t>"pohled severní" 22,90*0,85*0,75</t>
  </si>
  <si>
    <t>"pohled jižní" (21,00*0,65*0,75)+(10,65*0,40*0,75)</t>
  </si>
  <si>
    <t>"poled západní" (4,00+2,20+8,00)*0,20*0,60</t>
  </si>
  <si>
    <t>"poled severní" (23,00+16,30)*0,20*0,60</t>
  </si>
  <si>
    <t>"poled jižní" (20,65+10,40+8,20)*0,20*0,60</t>
  </si>
  <si>
    <t>"nové žlabovky - pohled severní" 13,00*0,25*0,60</t>
  </si>
  <si>
    <t>132202109</t>
  </si>
  <si>
    <t>Příplatek za lepivost u hloubení rýh š do 600 mm ručním nebo pneum nářadím v hornině tř. 3</t>
  </si>
  <si>
    <t>-544089984</t>
  </si>
  <si>
    <t>162701105</t>
  </si>
  <si>
    <t>Vodorovné přemístění do 10000 m výkopku z horniny tř. 1 až 4</t>
  </si>
  <si>
    <t>-1439158502</t>
  </si>
  <si>
    <t>48,698+23,25+20,00</t>
  </si>
  <si>
    <t xml:space="preserve">"zásyp rýh po zateplení soklu (vytěženou zeminou)" </t>
  </si>
  <si>
    <t>"pohled výcodní" -11,90*0,65*0,75</t>
  </si>
  <si>
    <t>"pohled severní" -22,90*0,65*0,75</t>
  </si>
  <si>
    <t>"pohled jižní" -((21,00*0,45*0,75)+(10,65*0,20*0,75))</t>
  </si>
  <si>
    <t>"oprava dešťové kanalizace" -25,00*0,60*0,70</t>
  </si>
  <si>
    <t>167101101</t>
  </si>
  <si>
    <t>Nakládání výkopku z hornin tř. 1 až 4 do 100 m3</t>
  </si>
  <si>
    <t>2055392123</t>
  </si>
  <si>
    <t>171201201</t>
  </si>
  <si>
    <t>Uložení sypaniny na skládky</t>
  </si>
  <si>
    <t>784877064</t>
  </si>
  <si>
    <t>171201211</t>
  </si>
  <si>
    <t>Poplatek za uložení odpadu ze sypaniny na skládce (skládkovné)</t>
  </si>
  <si>
    <t>1830013245</t>
  </si>
  <si>
    <t>55,798*1,70</t>
  </si>
  <si>
    <t>174101101</t>
  </si>
  <si>
    <t>Zásyp jam, šachet rýh nebo kolem objektů sypaninou se zhutněním</t>
  </si>
  <si>
    <t>782662816</t>
  </si>
  <si>
    <t>"zásyp stávajících anglických dvorků" (1,50*0,50*0,80)*2</t>
  </si>
  <si>
    <t>"pohled výcodní" 11,90*0,65*0,75</t>
  </si>
  <si>
    <t>"pohled severní" 22,90*0,65*0,75</t>
  </si>
  <si>
    <t>"pohled jižní" (21,00*0,45*0,75)+(10,65*0,20*0,75)</t>
  </si>
  <si>
    <t>"oprava dešťové kanalizace" 25,00*0,60*0,70</t>
  </si>
  <si>
    <t>583336740</t>
  </si>
  <si>
    <t>kamenivo těžené hrubé frakce 16-32</t>
  </si>
  <si>
    <t>-682347972</t>
  </si>
  <si>
    <t>1,20*1,70</t>
  </si>
  <si>
    <t>175101101</t>
  </si>
  <si>
    <t>Obsyp potrubí bez prohození sypaniny z hornin tř. 1 až 4 uloženým do 3 m od kraje výkopu</t>
  </si>
  <si>
    <t>-298568713</t>
  </si>
  <si>
    <t>"oprava dešťové kanalizace" (25,00*0,60*0,40)-(25,00*3,14*0,055*0,055)</t>
  </si>
  <si>
    <t>583373100</t>
  </si>
  <si>
    <t>štěrkopísek frakce 0-4 třída B</t>
  </si>
  <si>
    <t>-660446760</t>
  </si>
  <si>
    <t>5,763*1,70</t>
  </si>
  <si>
    <t>1628120392</t>
  </si>
  <si>
    <t>"výměra převzata z výkresu C.2" 112,70</t>
  </si>
  <si>
    <t>-1511238365</t>
  </si>
  <si>
    <t>112,70</t>
  </si>
  <si>
    <t>112,7*0,025 'Přepočtené koeficientem množství</t>
  </si>
  <si>
    <t>181006113</t>
  </si>
  <si>
    <t>Rozprostření zemin schopných zúrodnění v rovině a sklonu do 1:5, tl vrstvy do 0,2 m</t>
  </si>
  <si>
    <t>-255956964</t>
  </si>
  <si>
    <t>"přespádování terénu směrem do zahrady - viz technická zpráva" 80,00</t>
  </si>
  <si>
    <t>934770072</t>
  </si>
  <si>
    <t>Zakládání</t>
  </si>
  <si>
    <t>211531111</t>
  </si>
  <si>
    <t>Výplň odvodňovacích žeber kamenivem hrubým drceným frakce 16 až 63 mm</t>
  </si>
  <si>
    <t>-1196601174</t>
  </si>
  <si>
    <t>"vsakovací tělesa (zakončení žlabového odvodnění)" 1,50*2</t>
  </si>
  <si>
    <t>211971122</t>
  </si>
  <si>
    <t>Zřízení opláštění žeber nebo trativodů geotextilií v rýze nebo zářezu přes 1 : 2,5 š přes 2,5 m</t>
  </si>
  <si>
    <t>-276748648</t>
  </si>
  <si>
    <t>"vsakovací tělesa (zakončení žlabového odvodnění)" (((1,00+1,00+1,00+1,00)*1,50)+(1,00*1,00*2))*2</t>
  </si>
  <si>
    <t>693660550</t>
  </si>
  <si>
    <t>geotextilie netkaná 300 g/m2</t>
  </si>
  <si>
    <t>-1133126309</t>
  </si>
  <si>
    <t>16,00</t>
  </si>
  <si>
    <t>16*1,2 'Přepočtené koeficientem množství</t>
  </si>
  <si>
    <t>310237241</t>
  </si>
  <si>
    <t>Zazdívka otvorů pl do 0,25 m2 ve zdivu nadzákladovém cihlami pálenými tl do 300 mm</t>
  </si>
  <si>
    <t>1113957589</t>
  </si>
  <si>
    <t>"zazdívka otvoru na severní straně (v místě zaústění plynovodu do objektu" 1</t>
  </si>
  <si>
    <t>310237281</t>
  </si>
  <si>
    <t>Zazdívka otvorů pl do 0,25 m2 ve zdivu nadzákladovém cihlami pálenými tl do 900 mm</t>
  </si>
  <si>
    <t>533104736</t>
  </si>
  <si>
    <t>"přizdívka parapetu u sklepní oken" 4</t>
  </si>
  <si>
    <t>Vodorovné konstrukce</t>
  </si>
  <si>
    <t>451572111</t>
  </si>
  <si>
    <t>Lože pod potrubí otevřený výkop z kameniva drobného těženého</t>
  </si>
  <si>
    <t>1891837480</t>
  </si>
  <si>
    <t>"oprava dešťové kanalizace" 25,00*0,60*0,10</t>
  </si>
  <si>
    <t>-696731598</t>
  </si>
  <si>
    <t>"rozebrání dlažby z důvodu zateplení soklu" 28,50</t>
  </si>
  <si>
    <t>1591179275</t>
  </si>
  <si>
    <t>611648384</t>
  </si>
  <si>
    <t>611422221</t>
  </si>
  <si>
    <t>Oprava vnitřních omítek vápenných hladkých stropů klenbových v rozsahu do 10 %</t>
  </si>
  <si>
    <t>1789545282</t>
  </si>
  <si>
    <t>"podhled 1.PP" (1,20*5,70)+(7,10*4,48*2)+(7,10*4,32*2)+(1,90*9,50)+((1,50+3,85+3,75+4,55+4,20)*5,55)+(10,10*2,30)+((4,55+4,20)*2,30)</t>
  </si>
  <si>
    <t>"7% navíc za zaoblení stropů a stropní průvlaky" 292,273*0,07</t>
  </si>
  <si>
    <t>612421321</t>
  </si>
  <si>
    <t>Oprava vnitřních omítek hladkých stěn MVC v rozsahu do 30 %</t>
  </si>
  <si>
    <t>1703299245</t>
  </si>
  <si>
    <t>"zateplení zdiva u schodiště na půdu" (3,90*1,50*2)+(1,50*2,30)-(0,80*2,00)</t>
  </si>
  <si>
    <t>1463972820</t>
  </si>
  <si>
    <t>"ostění a nadpraží oken"</t>
  </si>
  <si>
    <t>(2,05+1,50+1,50)*20*0,45</t>
  </si>
  <si>
    <t>(1,35+1,50+1,50)*13*0,45</t>
  </si>
  <si>
    <t>(1,20+1,80+1,80)*11*0,45</t>
  </si>
  <si>
    <t>(0,60+0,75+0,75)*0,45</t>
  </si>
  <si>
    <t>(0,75+0,95+0,95)*11*0,45</t>
  </si>
  <si>
    <t>(0,60+0,95+0,95)*4*0,45</t>
  </si>
  <si>
    <t>(0,40+0,85+0,85)*0,45</t>
  </si>
  <si>
    <t>(0,70+1,00+1,00)*2*0,45</t>
  </si>
  <si>
    <t>(1,40+1,10+1,10)*0,45</t>
  </si>
  <si>
    <t>(1,55+1,55+1,55)*0,45</t>
  </si>
  <si>
    <t>(0,90+0,75+0,75)*0,45</t>
  </si>
  <si>
    <t>(0,90+0,90+0,90)*2*0,45</t>
  </si>
  <si>
    <t>(0,90+1,50+1,50)*2*0,45</t>
  </si>
  <si>
    <t>(0,80+0,55+0,55)*4*0,45</t>
  </si>
  <si>
    <t>(0,80+1,20+1,20)*0,45</t>
  </si>
  <si>
    <t>(3,14*0,90)*0,45</t>
  </si>
  <si>
    <t>"ostění a nadpraží dveří"</t>
  </si>
  <si>
    <t>(1,50+2,35+2,35)*0,45</t>
  </si>
  <si>
    <t>(1,30+3,10+3,10)*0,45</t>
  </si>
  <si>
    <t>(1,00+2,00+2,00)*0,45</t>
  </si>
  <si>
    <t>(0,90+2,00+2,00)*0,45</t>
  </si>
  <si>
    <t xml:space="preserve">"ostění a nadpraží AL prosklených stěn" </t>
  </si>
  <si>
    <t>(1,41+2,40+2,40)*0,45</t>
  </si>
  <si>
    <t>1125781415</t>
  </si>
  <si>
    <t>"hlavní zateplovaná plocha (KZS 140 mm)" 1001,885</t>
  </si>
  <si>
    <t>"podhled schodiště na půdu" 4,35*0,90</t>
  </si>
  <si>
    <t>"ostění a nadpraží oken a dveří (KZS 40 mm)" 290,452*0,26</t>
  </si>
  <si>
    <t>(2,35+2,35+1,80+1,80)*20*0,03</t>
  </si>
  <si>
    <t>(1,65+1,65+1,80+1,80)*13*0,03</t>
  </si>
  <si>
    <t>(1,50+1,50+2,10+2,10)*11*0,03</t>
  </si>
  <si>
    <t>"mezi okny na severní straně" ((0,35+0,35+0,95+0,95)*5*0,03)+((0,45+0,45+0,95+0,95)*4*0,03)+((0,80+0,80+0,95+0,95)*2*0,03)</t>
  </si>
  <si>
    <t>(1,70+1,70+1,40+1,40)*0,15*0,03</t>
  </si>
  <si>
    <t>(1,10+1,10+1,50+1,50)*0,15*0,03</t>
  </si>
  <si>
    <t>"stávající okna" (1,45+1,45+1,25+1,25)*6*0,03</t>
  </si>
  <si>
    <t>"vstupní dveře s nadsvětlíkem" (1,60+2,45+2,45)*0,03</t>
  </si>
  <si>
    <t xml:space="preserve">"palstické orámování budovy" </t>
  </si>
  <si>
    <t>"pohled východní" ((10,30+10,30)*0,03)+((5,50+5,50)*0,03)+(4,50*0,03)</t>
  </si>
  <si>
    <t>"pohled západní" ((6,00+6,00)*0,03)+((5,50+5,50)*0,03)+((6,00+5,00)*0,03)+((4,00+4,00+4,00)*0,03)</t>
  </si>
  <si>
    <t>"pohled jižní" (3,90*0,03)+((4,40+4,40+10,20)*0,03)</t>
  </si>
  <si>
    <t>"pohled severní" (3,90*0,03)+((10,20+10,20+11,35+11,35+4,20+4,00)*0,03)</t>
  </si>
  <si>
    <t>"vyrovnání zděného přístřešku na východní straně" ((6,35+6,35+0,40+0,40)*2,00)-(1,55*1,55*3*2)</t>
  </si>
  <si>
    <t>"stropní k-ce přístřešku u hlavního vstupu" (4,05*2,00)+((4,05+2,00+2,00)*0,15)</t>
  </si>
  <si>
    <t>620471401</t>
  </si>
  <si>
    <t>Vnější omítka akrylátová tenkovrstvá mozaiková jemnozrnná</t>
  </si>
  <si>
    <t>1643461415</t>
  </si>
  <si>
    <t>"pohled západní" 11,10*2,00</t>
  </si>
  <si>
    <t>"pohled jižní" (19,50*1,15)+(1,25*0,80)-(0,80*0,55*4)</t>
  </si>
  <si>
    <t>"pohled severní" (10,70*1,85)+(17,60*2,85)+(1,80*2,00)-(0,90*1,50*2)-(0,80*0,80*2)-(0,90*0,75)</t>
  </si>
  <si>
    <t>"oprava venkovního schodiště do 1.PP" 10,00</t>
  </si>
  <si>
    <t>"KZS tl. 120 mm"</t>
  </si>
  <si>
    <t>"pohled výcodní" 10,40*0,40</t>
  </si>
  <si>
    <t>"pohled severní" 22,90*0,50</t>
  </si>
  <si>
    <t>"pohled jižní" 31,65*0,80</t>
  </si>
  <si>
    <t>"vyrovnání zděného přístřešku na východní straně" (6,35+6,35+0,40+0,40)*0,50</t>
  </si>
  <si>
    <t>-1122440232</t>
  </si>
  <si>
    <t>"podhled 1.PP" 312,732</t>
  </si>
  <si>
    <t>"zateplení ostění a nadpraží oken a dveří" 290,452*0,12</t>
  </si>
  <si>
    <t>"zateplení stěn" 71,445+1001,885+3,915</t>
  </si>
  <si>
    <t>1136956585</t>
  </si>
  <si>
    <t>1120,217</t>
  </si>
  <si>
    <t>620471813</t>
  </si>
  <si>
    <t>Nátěr základní penetrační pro akrylátové tenkovrstvé omítky</t>
  </si>
  <si>
    <t>1863123327</t>
  </si>
  <si>
    <t>-1880633123</t>
  </si>
  <si>
    <t>"vyrovnání zděného přístřešku na východní straně" ((6,35+6,35+0,40+0,40)*2,50)-(1,55*1,55*3*2)</t>
  </si>
  <si>
    <t>1199651158</t>
  </si>
  <si>
    <t>"okna"</t>
  </si>
  <si>
    <t>(2,05*1,50)*20</t>
  </si>
  <si>
    <t>(1,35*1,50)*13</t>
  </si>
  <si>
    <t>(1,20*1,80)*11</t>
  </si>
  <si>
    <t>(0,60*0,75)</t>
  </si>
  <si>
    <t>(0,75*0,95)*11</t>
  </si>
  <si>
    <t>(0,60*0,95)*4</t>
  </si>
  <si>
    <t>(0,40*0,85)</t>
  </si>
  <si>
    <t>(0,70*1,00)*2</t>
  </si>
  <si>
    <t>(1,40*1,10)</t>
  </si>
  <si>
    <t>(1,55*1,55)</t>
  </si>
  <si>
    <t>(0,90*0,75)</t>
  </si>
  <si>
    <t>(0,90*0,90)*2</t>
  </si>
  <si>
    <t>(0,90*1,50)*2</t>
  </si>
  <si>
    <t>(0,80*0,55)*4</t>
  </si>
  <si>
    <t>(0,80*1,20)</t>
  </si>
  <si>
    <t>3,14*0,45*0,45</t>
  </si>
  <si>
    <t>"stávající okna" 1,15*1,00*3</t>
  </si>
  <si>
    <t>"vstupní dveří"</t>
  </si>
  <si>
    <t>(1,50*2,35)</t>
  </si>
  <si>
    <t>(1,30*3,10)</t>
  </si>
  <si>
    <t>(1,00*2,00)</t>
  </si>
  <si>
    <t>(0,90*2,00)</t>
  </si>
  <si>
    <t xml:space="preserve">"AL prosklené stěny" </t>
  </si>
  <si>
    <t>(1,41*2,40)</t>
  </si>
  <si>
    <t>1602828832</t>
  </si>
  <si>
    <t>662696566</t>
  </si>
  <si>
    <t>71,445+1001,885+3,915</t>
  </si>
  <si>
    <t>-1699298340</t>
  </si>
  <si>
    <t>312,732</t>
  </si>
  <si>
    <t>2591300</t>
  </si>
  <si>
    <t>"po demontovaném eternitovém obložení stěn" 476,91</t>
  </si>
  <si>
    <t>"na otlučené ostění a nadpraží oken a dveří" 43,568</t>
  </si>
  <si>
    <t>622422311</t>
  </si>
  <si>
    <t>Oprava vnějších omítek hladkých MV nebo MVC členitosti I nebo II v rozsahu do 30 %</t>
  </si>
  <si>
    <t>-1250851205</t>
  </si>
  <si>
    <t>"vyspravení podkladu pro nalepení KZS tl. 140" 988,335</t>
  </si>
  <si>
    <t xml:space="preserve">"odpočet ploch stěn se stávajícím eternitovým obkladem" </t>
  </si>
  <si>
    <t>"pohled západní" -((9,80*4,95)+((4,30*3,00)/2)+((5,55*3,90)/2))</t>
  </si>
  <si>
    <t>"pohled severní" -((33,50*9,50)+(10,70*3,30))</t>
  </si>
  <si>
    <t>"pohled východní" -((10,15*7,60)+((10,15*3,40)/2))</t>
  </si>
  <si>
    <t>622422711</t>
  </si>
  <si>
    <t>Oprava vnějších omítek hladkých MV nebo MVC členitosti I nebo II v rozsahu do 80 %</t>
  </si>
  <si>
    <t>893023859</t>
  </si>
  <si>
    <t>622711422</t>
  </si>
  <si>
    <t>KZS stěn budov pod omítku deskami z polystyrénu EPS P tl 120 mm s hmoždinkami s kovovým trnem (lambda=0,034 W/mK)</t>
  </si>
  <si>
    <t>1239804947</t>
  </si>
  <si>
    <t>"pohled výcodní" 10,40*1,10</t>
  </si>
  <si>
    <t>"pohled severní" 22,90*1,10</t>
  </si>
  <si>
    <t>"pohled jižní" 31,65*1,10</t>
  </si>
  <si>
    <t>1265678378</t>
  </si>
  <si>
    <t>(2,35+2,35+1,50+1,50)*20*0,15</t>
  </si>
  <si>
    <t>(1,65+1,65+1,50+1,50)*13*0,15</t>
  </si>
  <si>
    <t>(1,50+1,50+1,80+1,80)*11*0,15</t>
  </si>
  <si>
    <t>"mezi okny na severní straně" (0,35*0,95*5)+(0,45*0,95*4)+(0,80*0,95*2)</t>
  </si>
  <si>
    <t>(1,70+1,70+1,10+1,10)*0,15</t>
  </si>
  <si>
    <t>(1,10+1,10+1,20+1,20)*0,15</t>
  </si>
  <si>
    <t>"stávající okna" (1,45+1,45+0,95+0,95)*6*0,15</t>
  </si>
  <si>
    <t>"vstupní dveře s nadsvětlíkem" (1,60+2,15+2,15)*0,15</t>
  </si>
  <si>
    <t>"pohled východní" ((10,30+10,30)*0,70)+((5,50+5,50)*0,70)+(4,50*0,70)</t>
  </si>
  <si>
    <t>"pohled západní" ((6,00+6,00)*0,70)+((5,50+5,50)*0,70)+((6,00+5,00)*0,70)+((4,00+4,00+4,00)*0,70)</t>
  </si>
  <si>
    <t>"pohled jižní" (3,90*0,70)+((4,40+4,40+10,20)*0,70)</t>
  </si>
  <si>
    <t>"pohled severní" (3,90*0,70)+((10,20+10,20+11,35+11,35+4,20+4,00)*0,70)</t>
  </si>
  <si>
    <t>622711624</t>
  </si>
  <si>
    <t>KZS stěn budov pod omítku deskami z polystyrénu EPS "šedý" tl 140 mm s hmoždinkami s kovovým trnem (lambda=0,032 W/mK)</t>
  </si>
  <si>
    <t>-1546960896</t>
  </si>
  <si>
    <t>"pohled východní" (10,40*10,20)+((10,40*3,45)/2)</t>
  </si>
  <si>
    <t>"pohled západní" (10,15*2,10)+((10,15*3,35)/2)+((5,70*4,00)/2)+((4,45*3,00)/2)+((11,45*4,00)/2)+(4,10*4,25)+(7,35*4,15)+(10,50*0,30)</t>
  </si>
  <si>
    <t>"pohled jižní" (20,10*4,25)+(1,40*4,85)+(33,30*10,20)</t>
  </si>
  <si>
    <t>"pohled severní" (22,90*10,20)+(10,70*11,30)+(19,60*4,25)</t>
  </si>
  <si>
    <t xml:space="preserve">"odpočet oken" </t>
  </si>
  <si>
    <t>-2,05*1,50*20</t>
  </si>
  <si>
    <t>-1,35*1,50*13</t>
  </si>
  <si>
    <t>-1,20*1,80*11</t>
  </si>
  <si>
    <t>-0,60*0,75</t>
  </si>
  <si>
    <t>-0,75*0,95*11</t>
  </si>
  <si>
    <t>-0,60*0,95*4</t>
  </si>
  <si>
    <t>-0,40*0,85</t>
  </si>
  <si>
    <t>-0,70*1,00*2</t>
  </si>
  <si>
    <t>-1,40*1,10</t>
  </si>
  <si>
    <t>-0,80*1,20</t>
  </si>
  <si>
    <t>-3,14*0,45*0,45*2</t>
  </si>
  <si>
    <t>"odpočet dveří" -((1,30*2,10)+(1,50*2,35)+(1,00*1,80))</t>
  </si>
  <si>
    <t>622732114</t>
  </si>
  <si>
    <t>KZS vnějšího ostění hloubky špalet do 300 mm deskami z polystyrénu EPS "šedý" tl 40 mm (lambda=0,032 W/mK)</t>
  </si>
  <si>
    <t>141988909</t>
  </si>
  <si>
    <t>(2,05+1,50+1,50)*20</t>
  </si>
  <si>
    <t>(1,35+1,50+1,50)*13</t>
  </si>
  <si>
    <t>(1,20+1,80+1,80)*11</t>
  </si>
  <si>
    <t>0,60+0,75+0,75</t>
  </si>
  <si>
    <t>(0,75+0,95+0,95)*11</t>
  </si>
  <si>
    <t>(0,60+0,95+0,95)*4</t>
  </si>
  <si>
    <t>0,40+0,85+0,85</t>
  </si>
  <si>
    <t>(0,70+1,00+1,00)*2</t>
  </si>
  <si>
    <t>1,40+1,10+1,10</t>
  </si>
  <si>
    <t>0,80+1,20+1,20</t>
  </si>
  <si>
    <t>(3,14*0,90)*2</t>
  </si>
  <si>
    <t>1,30+3,10+3,10</t>
  </si>
  <si>
    <t>1,50+2,35+2,35</t>
  </si>
  <si>
    <t>1,00+2,10+2,10</t>
  </si>
  <si>
    <t>622742224</t>
  </si>
  <si>
    <t>KZS venkovních podhledů budov deskami z polystyrénu EPS "šedý" tl 140 mm s hmoždinkami s kovovým trnem (lambda=0,032 W/mK)</t>
  </si>
  <si>
    <t>963457238</t>
  </si>
  <si>
    <t>1600905063</t>
  </si>
  <si>
    <t>622751324</t>
  </si>
  <si>
    <t>KZS lišta zakládací soklová Al tl 1 mm šířky 143 mm</t>
  </si>
  <si>
    <t>1708426928</t>
  </si>
  <si>
    <t>"pohled východní" 10,40-0,90</t>
  </si>
  <si>
    <t>"pohled západní" 4,00+1,80+7,40</t>
  </si>
  <si>
    <t>"pohled jižní" 20,25+1,40+31,70-1,50</t>
  </si>
  <si>
    <t>236011280</t>
  </si>
  <si>
    <t>(2,35+2,35+1,80+1,80)*20</t>
  </si>
  <si>
    <t>(1,65+1,65+1,80+1,80)*13</t>
  </si>
  <si>
    <t>(1,50+1,50+2,10+2,10)*11</t>
  </si>
  <si>
    <t>"mezi okny na severní straně" (0,35*10)+(0,45*8)+(0,80*4)</t>
  </si>
  <si>
    <t>(1,70+1,70+1,40+1,40)</t>
  </si>
  <si>
    <t>(1,10+1,10+1,50+1,50)</t>
  </si>
  <si>
    <t>"stávající okna" (1,45+1,45+1,25+1,25)*6</t>
  </si>
  <si>
    <t>"vstupní dveře s nadsvětlíkem" (1,60+2,45+2,45)</t>
  </si>
  <si>
    <t>"pohled východní" (10,30+10,30)+(5,50+5,50)+4,50</t>
  </si>
  <si>
    <t>"pohled západní" (6,00+6,00)+(5,50+5,50)+(6,00+5,00)+(4,00+4,00+4,00)</t>
  </si>
  <si>
    <t>"pohled jižní" 3,90+(4,40+4,40+10,20)</t>
  </si>
  <si>
    <t>"pohled severní" 3,90+(10,20+10,20+11,35+11,35+4,20+4,00)</t>
  </si>
  <si>
    <t xml:space="preserve">"svislé rohy" </t>
  </si>
  <si>
    <t>"pohled východní" 4,50+10,50+10,50+(2,30*4)</t>
  </si>
  <si>
    <t>"pohled západní" 10,50+13,30+5,15+6,80+5,95+5,20</t>
  </si>
  <si>
    <t>"pohled jižní" 5,50</t>
  </si>
  <si>
    <t xml:space="preserve">"kolem oken" </t>
  </si>
  <si>
    <t>1,55+1,15+1,55</t>
  </si>
  <si>
    <t>0,90+0,75+0,75</t>
  </si>
  <si>
    <t>(0,90+0,90+0,90)*2</t>
  </si>
  <si>
    <t>(0,90+1,50+1,50)*2</t>
  </si>
  <si>
    <t>(0,80+0,55+0,55)*4</t>
  </si>
  <si>
    <t>3,14*0,90*2</t>
  </si>
  <si>
    <t>(1,55+1,55+1,55)*3*2</t>
  </si>
  <si>
    <t xml:space="preserve">"okolo dveří" </t>
  </si>
  <si>
    <t>0,90+2,00+2,00</t>
  </si>
  <si>
    <t>2111702959</t>
  </si>
  <si>
    <t>-641624587</t>
  </si>
  <si>
    <t>"dle oplechování parapetů" 17,00+110,00</t>
  </si>
  <si>
    <t>631312141</t>
  </si>
  <si>
    <t>Doplnění rýh v dosavadních mazaninách betonem prostým</t>
  </si>
  <si>
    <t>777748366</t>
  </si>
  <si>
    <t>"vybourání části zádveří před hlavním vstupem z důvodu zateplení" 3,80*0,50*0,30</t>
  </si>
  <si>
    <t>"vybourání části podlahy pod přístřeškem na východní straně" 6,50*0,50*0,20</t>
  </si>
  <si>
    <t>718849415</t>
  </si>
  <si>
    <t>"poled západní" (4,00+2,20+8,00)*0,50</t>
  </si>
  <si>
    <t>"poled severní" (23,00+16,30)*0,50</t>
  </si>
  <si>
    <t>"poled jižní" (20,65+10,40+8,20)*0,50</t>
  </si>
  <si>
    <t>Trubní vedení</t>
  </si>
  <si>
    <t>871265211</t>
  </si>
  <si>
    <t>Kanalizační potrubí z tvrdého PVC-systém KG tuhost třídy SN4 DN100 včetně tvarovel (kolena, odbočky, přesuvky apod.)</t>
  </si>
  <si>
    <t>1810292991</t>
  </si>
  <si>
    <t>"oprava dešťové kanalizace" 25,00</t>
  </si>
  <si>
    <t>894811132</t>
  </si>
  <si>
    <t>Revizní šachta z PVC systém RV typ přímý, DN 400/160 tlak 12,5 t hl od 1110 do 1480 mm</t>
  </si>
  <si>
    <t>1851997921</t>
  </si>
  <si>
    <t>"oprava dešťové kanalizace" 2,00</t>
  </si>
  <si>
    <t>916131213</t>
  </si>
  <si>
    <t>Osazení silničního obrubníku betonového stojatého s boční opěrou do lože z betonu prostého</t>
  </si>
  <si>
    <t>-1809148900</t>
  </si>
  <si>
    <t>592174600</t>
  </si>
  <si>
    <t>obrubník betonový chodníkový ABO 2-15 100x15x25 cm</t>
  </si>
  <si>
    <t>1245896689</t>
  </si>
  <si>
    <t>935112211</t>
  </si>
  <si>
    <t>Osazení příkopového žlabu do betonu tl 100 mm z betonových tvárnic š 800 mm</t>
  </si>
  <si>
    <t>-1990675743</t>
  </si>
  <si>
    <t>"žlabovky vedené od objektu" 7,00+7,00</t>
  </si>
  <si>
    <t>"žlabovky vedené podél objektu" 15,00</t>
  </si>
  <si>
    <t>592275130</t>
  </si>
  <si>
    <t>tvárnice betonová příkopová 33x59x8 cm</t>
  </si>
  <si>
    <t>-1467728764</t>
  </si>
  <si>
    <t>27,00*3</t>
  </si>
  <si>
    <t>"ztratné" 4</t>
  </si>
  <si>
    <t>2092720087</t>
  </si>
  <si>
    <t>"pohled východní" 12,00*13,10</t>
  </si>
  <si>
    <t>"pohled západní" (13,00*9,10)+(12,00*7,00)</t>
  </si>
  <si>
    <t>"pohled jižní" ((20,00+1,00)*5,10)+(33,00*11,10)</t>
  </si>
  <si>
    <t>"pohled severní" (23,00*11,10)+(11,00*13,10)+(20,00*7,10)</t>
  </si>
  <si>
    <t>-418369397</t>
  </si>
  <si>
    <t>1374,30*60</t>
  </si>
  <si>
    <t>-206657156</t>
  </si>
  <si>
    <t>-324085553</t>
  </si>
  <si>
    <t>252183631</t>
  </si>
  <si>
    <t>924904435</t>
  </si>
  <si>
    <t>949111121</t>
  </si>
  <si>
    <t>Lešení lehké pomocné kozové trubkové ve schodišti o výšce lešeňové podlahy do 1,5 m</t>
  </si>
  <si>
    <t>141230918</t>
  </si>
  <si>
    <t>631025909</t>
  </si>
  <si>
    <t>-281169243</t>
  </si>
  <si>
    <t>"podlaha půdy - skladba St2, St2a" 55,00+33,00+12,00+64,00</t>
  </si>
  <si>
    <t>"podlaha půdy - skladba St3, St3a" 103,00+88,50+100,20</t>
  </si>
  <si>
    <t>961044111</t>
  </si>
  <si>
    <t>Bourání základů z betonu prostého</t>
  </si>
  <si>
    <t>1228778352</t>
  </si>
  <si>
    <t>"ubourání anglických dvorků" ((1,80+0,50+0,50)*0,22*0,60)*2</t>
  </si>
  <si>
    <t>962031135</t>
  </si>
  <si>
    <t>Bourání příček z tvárnic nebo příčkovek tl do 50 mm</t>
  </si>
  <si>
    <t>560722592</t>
  </si>
  <si>
    <t>"rozpadající se izolační přizdívka" 11,50</t>
  </si>
  <si>
    <t>965042221</t>
  </si>
  <si>
    <t>Bourání podkladů pod dlažby nebo mazanin betonových nebo z litého asfaltu tl přes 100 mm pl do 1 m2</t>
  </si>
  <si>
    <t>-851772220</t>
  </si>
  <si>
    <t>965081113</t>
  </si>
  <si>
    <t>Bourání dlažby z dlaždic půdních pl přes 1 m2</t>
  </si>
  <si>
    <t>-724744232</t>
  </si>
  <si>
    <t>"podlaha půdy - skladba St3, St3a" (103,00+88,50+100,20)/3*2</t>
  </si>
  <si>
    <t>965082923</t>
  </si>
  <si>
    <t>Odstranění násypů pod podlahy tl do 100 mm pl přes 2 m2</t>
  </si>
  <si>
    <t>-886996404</t>
  </si>
  <si>
    <t>"podlaha půdy - skladba St2, St2a" (55,00+33,00+12,00+64,00)*0,05</t>
  </si>
  <si>
    <t>"podlaha půdy - skladba St3, St3a" ((103,00+88,50+100,20)/3*2)*0,05</t>
  </si>
  <si>
    <t>968071125</t>
  </si>
  <si>
    <t>Vyvěšení nebo zavěšení kovových křídel dveří pl do 2 m2</t>
  </si>
  <si>
    <t>-179793573</t>
  </si>
  <si>
    <t>"hlavní vstup" 2</t>
  </si>
  <si>
    <t>-2092427485</t>
  </si>
  <si>
    <t>"dveře do 1.PP" 0,90*2,00</t>
  </si>
  <si>
    <t>"dveře do vychovatelny" 0,90*2,00</t>
  </si>
  <si>
    <t>"hlavní vstup" 1,50*2,35</t>
  </si>
  <si>
    <t>978011121</t>
  </si>
  <si>
    <t>Otlučení vnitřních omítek MV nebo MVC stropů o rozsahu do 10 %</t>
  </si>
  <si>
    <t>1015236715</t>
  </si>
  <si>
    <t>978013141</t>
  </si>
  <si>
    <t>Otlučení vnitřních omítek stěn MV nebo MVC stěn o rozsahu do 30 %</t>
  </si>
  <si>
    <t>-1237904582</t>
  </si>
  <si>
    <t>978015241</t>
  </si>
  <si>
    <t>Otlučení vnějších omítek MV nebo MVC stupeň složitosti I až IV o rozsahu do 30 %</t>
  </si>
  <si>
    <t>-2142120144</t>
  </si>
  <si>
    <t>978015281</t>
  </si>
  <si>
    <t>Otlučení vnějších omítek MV nebo MVC stupeň složitosti I až IV o rozsahu do 80 %</t>
  </si>
  <si>
    <t>981523215</t>
  </si>
  <si>
    <t>-46967200</t>
  </si>
  <si>
    <t>(2,05+1,50+1,50)*20*0,15</t>
  </si>
  <si>
    <t>(1,35+1,50+1,50)*13*0,15</t>
  </si>
  <si>
    <t>(1,20+1,80+1,80)*11*0,15</t>
  </si>
  <si>
    <t>(0,60+0,75+0,75)*0,15</t>
  </si>
  <si>
    <t>(0,75+0,95+0,95)*11*0,15</t>
  </si>
  <si>
    <t>(0,60+0,95+0,95)*4*0,15</t>
  </si>
  <si>
    <t>(0,40+0,85+0,85)*0,15</t>
  </si>
  <si>
    <t>(0,70+1,00+1,00)*2*0,15</t>
  </si>
  <si>
    <t>(1,40+1,10+1,10)*0,15</t>
  </si>
  <si>
    <t>(0,80+1,20+1,20)*0,15</t>
  </si>
  <si>
    <t>(3,14*0,90)*2*0,15</t>
  </si>
  <si>
    <t>(1,30+3,10+3,10)*0,15</t>
  </si>
  <si>
    <t>(1,50+2,35+2,35)*0,15</t>
  </si>
  <si>
    <t>(1,00+2,10+2,10)*0,15</t>
  </si>
  <si>
    <t>1457201467</t>
  </si>
  <si>
    <t>678993917</t>
  </si>
  <si>
    <t>1956406071</t>
  </si>
  <si>
    <t>-1190634469</t>
  </si>
  <si>
    <t>116,13*10 'Přepočtené koeficientem množství</t>
  </si>
  <si>
    <t>167509561</t>
  </si>
  <si>
    <t>-1508623599</t>
  </si>
  <si>
    <t xml:space="preserve">Poplatek za uložení směsného stavebního odpadu na skládce </t>
  </si>
  <si>
    <t>-1963095509</t>
  </si>
  <si>
    <t>116,130-16,77-27,204</t>
  </si>
  <si>
    <t>2050303198</t>
  </si>
  <si>
    <t>"tesařské k-ce" 21,006</t>
  </si>
  <si>
    <t>"okna, dveře" 4,955</t>
  </si>
  <si>
    <t>"plechy" 1,243</t>
  </si>
  <si>
    <t>979098221</t>
  </si>
  <si>
    <t>Poplatek za uložení stavebního odpadu ekologicky závadného s azbestem na skládce (skládkovné)</t>
  </si>
  <si>
    <t>-1307705910</t>
  </si>
  <si>
    <t>"demontáž obložení stěn" 6,20</t>
  </si>
  <si>
    <t>"demontáž střešní krytiny" 10,57</t>
  </si>
  <si>
    <t>352501310</t>
  </si>
  <si>
    <t>711</t>
  </si>
  <si>
    <t>Izolace proti vodě, vlhkosti a plynům</t>
  </si>
  <si>
    <t>711132230</t>
  </si>
  <si>
    <t>Izolace proti zemní vlhkosti na svislé ploše na sucho pásy nopová fólie s výškou nopů 20 mm</t>
  </si>
  <si>
    <t>-675310780</t>
  </si>
  <si>
    <t>"ochrana tepelné izolace pod úrovní terénu"</t>
  </si>
  <si>
    <t>"pohled výcodní" 10,40*1,00</t>
  </si>
  <si>
    <t>"pohled severní" 22,90*1,00</t>
  </si>
  <si>
    <t>"pohled jižní" 31,65*1,00</t>
  </si>
  <si>
    <t>711792620</t>
  </si>
  <si>
    <t>Izolace proti zemní vlhkosti nopová fólie krycí lišta pro překrytí okraje izolace</t>
  </si>
  <si>
    <t>1311887248</t>
  </si>
  <si>
    <t>64,95</t>
  </si>
  <si>
    <t>711792721</t>
  </si>
  <si>
    <t>Izolace proti zemní vlhkosti nopová fólie utěsnění spár elastickým tmelem</t>
  </si>
  <si>
    <t>-637574787</t>
  </si>
  <si>
    <t>998711101</t>
  </si>
  <si>
    <t>Přesun hmot pro izolace proti vodě, vlhkosti a plynům v objektech výšky do 6 m</t>
  </si>
  <si>
    <t>174683781</t>
  </si>
  <si>
    <t>1804998935</t>
  </si>
  <si>
    <t>"zateplení podlahy půdy - skladba St2, St2a" 55,00+33,00+12,00+64,00</t>
  </si>
  <si>
    <t>"zateplení podlahy půdy - skladba St3, St3a" 103,00+88,50+100,20</t>
  </si>
  <si>
    <t>1038747025</t>
  </si>
  <si>
    <t>164,00+291,70</t>
  </si>
  <si>
    <t>455,7*2,06 'Přepočtené koeficientem množství</t>
  </si>
  <si>
    <t>713151111</t>
  </si>
  <si>
    <t>Montáž izolace tepelné střech šikmých kladené volně mezi krokve rohoží, pásů, desek</t>
  </si>
  <si>
    <t>-147980328</t>
  </si>
  <si>
    <t>"skladba St5" 20,00*2</t>
  </si>
  <si>
    <t>396582130</t>
  </si>
  <si>
    <t>40,00</t>
  </si>
  <si>
    <t>40*1,03 'Přepočtené koeficientem množství</t>
  </si>
  <si>
    <t xml:space="preserve">Izolace tepelné podlah, stropů a střech překrytí PE fólií - parozábrana samozhášivá 170g/m2, lepené spoje pružnou lepící páskou + připojení fólie na zdivo půlštoků těsnícím tmelem </t>
  </si>
  <si>
    <t>501414094</t>
  </si>
  <si>
    <t>"zateplení podlahy půdy - skladba St2, St2a" 164,00+((13,00+2,90+9,80+9,80+17,30)*0,40)</t>
  </si>
  <si>
    <t>"zateplení podlahy půdy - skladba St3, St3a" 291,70+((32,85+32,85+9,00+9,00)*0,40)</t>
  </si>
  <si>
    <t>"zateplení krovu - skladba St5" 20,00</t>
  </si>
  <si>
    <t>71319114</t>
  </si>
  <si>
    <t>Izolace tepelné podlah překrytí difuzně otevřenou fólií 140g/m2</t>
  </si>
  <si>
    <t>-1419999211</t>
  </si>
  <si>
    <t>-542446942</t>
  </si>
  <si>
    <t>-1905485591</t>
  </si>
  <si>
    <t>"dělící příčky na půdě St2" 55,00</t>
  </si>
  <si>
    <t>"dělící příčky na půdě St3" 15,00</t>
  </si>
  <si>
    <t>762331923</t>
  </si>
  <si>
    <t xml:space="preserve">Vyřezání části střešní vazby průřezové plochy řeziva do 224 cm2 délky do 8 m </t>
  </si>
  <si>
    <t>-169487908</t>
  </si>
  <si>
    <t>"skladba St4 - 1,5m prvků krovu/m2 plocy střechy" (755,00*1,50)*0,30</t>
  </si>
  <si>
    <t>762332922</t>
  </si>
  <si>
    <t>Doplnění části střešní vazby z hranolů průřezové plochy do 224 cm2 včetně materiálu s impregnací proti hnilobě a plísním</t>
  </si>
  <si>
    <t>-129025450</t>
  </si>
  <si>
    <t>762341210</t>
  </si>
  <si>
    <t>Montáž bednění střech rovných a šikmých sklonu do 60° z hrubých prken na sraz</t>
  </si>
  <si>
    <t>858900887</t>
  </si>
  <si>
    <t>"skladba St4" 755,000</t>
  </si>
  <si>
    <t>"skladba St5" 20,00</t>
  </si>
  <si>
    <t>"skladba St6" (2,20*6,20)+(4,05*2,00)</t>
  </si>
  <si>
    <t>řezivo jehličnaté boční prkno jakost I.-II. 4 - 6 cm včetně impregnace proti hnilobě a plísním</t>
  </si>
  <si>
    <t>-439770484</t>
  </si>
  <si>
    <t>788,64*0,028</t>
  </si>
  <si>
    <t>22,082*1,1 'Přepočtené koeficientem množství</t>
  </si>
  <si>
    <t>762341811</t>
  </si>
  <si>
    <t>Demontáž bednění střech z prken</t>
  </si>
  <si>
    <t>729113295</t>
  </si>
  <si>
    <t>762342441</t>
  </si>
  <si>
    <t>Montáž lišt trojúhelníkových nebo kontralatí na střechách sklonu do 60°</t>
  </si>
  <si>
    <t>1747191543</t>
  </si>
  <si>
    <t>"skladba St4 - 1,1m/m2 plocy střechy" 755,00*1,10</t>
  </si>
  <si>
    <t>"skladba St5 - 1,1m/m2 plocy střechy" 20,00*1,10</t>
  </si>
  <si>
    <t>605141010</t>
  </si>
  <si>
    <t>řezivo jehličnaté lať jakost I 10 - 25 cm2 včetně impregnace proti hnilobě a plísním</t>
  </si>
  <si>
    <t>2009028142</t>
  </si>
  <si>
    <t>852,50*0,04*0,06</t>
  </si>
  <si>
    <t>2,046*1,1 'Přepočtené koeficientem množství</t>
  </si>
  <si>
    <t>762342812</t>
  </si>
  <si>
    <t>Demontáž laťování střech z latí osové vzdálenosti do 0,50 m</t>
  </si>
  <si>
    <t>2073734819</t>
  </si>
  <si>
    <t>"levá nižší část objektu skladba St4"18,10*7,50*2</t>
  </si>
  <si>
    <t>762395000</t>
  </si>
  <si>
    <t>Spojovací prostředky pro montáž krovu, bednění, laťování, světlíky, klíny</t>
  </si>
  <si>
    <t>680277428</t>
  </si>
  <si>
    <t>24,29+2,251</t>
  </si>
  <si>
    <t>762521104</t>
  </si>
  <si>
    <t>Položení podlahy z hrubých prken na sraz</t>
  </si>
  <si>
    <t>-1964849561</t>
  </si>
  <si>
    <t>"půda skladba St2a" 33,00</t>
  </si>
  <si>
    <t>"půda skladba St3a" 88,50</t>
  </si>
  <si>
    <t>605151110</t>
  </si>
  <si>
    <t>řezivo jehličnaté boční prkno jakost I.-II. 2 - 3 cm včetně impregnace proti hnilobě a plísním</t>
  </si>
  <si>
    <t>1341051477</t>
  </si>
  <si>
    <t>121,50*0,025</t>
  </si>
  <si>
    <t>3,038*1,1 'Přepočtené koeficientem množství</t>
  </si>
  <si>
    <t>762522811</t>
  </si>
  <si>
    <t>Demontáž podlah s polštáři z prken tloušťky do 32 mm</t>
  </si>
  <si>
    <t>-138067655</t>
  </si>
  <si>
    <t>Položení polštáře pod podlahy při osové vzdálenosti 100 cm</t>
  </si>
  <si>
    <t>721029560</t>
  </si>
  <si>
    <t>"podlaha půdy - skladba St2a" 33,00*2</t>
  </si>
  <si>
    <t>"podlaha půdy - skladba St3a" 88,50*2</t>
  </si>
  <si>
    <t>605120010</t>
  </si>
  <si>
    <t>řezivo jehličnaté hranol jakost I do 120 cm2 včetně impregnace proti hnilobě a plísním</t>
  </si>
  <si>
    <t>-1730881807</t>
  </si>
  <si>
    <t>"podlaha půdy - skladba St2a - množství převzato z výkresu D.2.1.4" 95,00*0,10*0,12</t>
  </si>
  <si>
    <t>"podlaha půdy - skladba St2a - množství převzato z výkresu D.2.1.6" 230,00*0,10*0,12</t>
  </si>
  <si>
    <t>3,9*1,1 'Přepočtené koeficientem množství</t>
  </si>
  <si>
    <t>Spojovací prostředky pro položení dřevěných podlah a zakrytí kanálů</t>
  </si>
  <si>
    <t>-783775532</t>
  </si>
  <si>
    <t>121,50+243,00</t>
  </si>
  <si>
    <t>762841310</t>
  </si>
  <si>
    <t>Montáž podbíjení stropů a střech vodorovných z palubek</t>
  </si>
  <si>
    <t>2122863218</t>
  </si>
  <si>
    <t>"skladba St6" (2,20*6,20)+((2,20+2,20)*0,30)</t>
  </si>
  <si>
    <t>611911250</t>
  </si>
  <si>
    <t>palubky obkladové SM profil klasický 15 x 121 mm A/B</t>
  </si>
  <si>
    <t>1203034130</t>
  </si>
  <si>
    <t>14,96</t>
  </si>
  <si>
    <t>14,96*1,1 'Přepočtené koeficientem množství</t>
  </si>
  <si>
    <t>762841811</t>
  </si>
  <si>
    <t>Demontáž podbíjení obkladů stropů a střech sklonu do 60° z hrubých prken, palubek tl do 35 mm</t>
  </si>
  <si>
    <t>1389979200</t>
  </si>
  <si>
    <t>762895000</t>
  </si>
  <si>
    <t>Spojovací prostředky pro montáž záklopu, stropnice a podbíjení</t>
  </si>
  <si>
    <t>-918541678</t>
  </si>
  <si>
    <t>16,456</t>
  </si>
  <si>
    <t>-1260498360</t>
  </si>
  <si>
    <t>764211522</t>
  </si>
  <si>
    <t>Krytina Zn-Ti tl 0,7 mm hladká střešní ze svitků š 670 mm do 45° (dvojitá stojatá drážka) včetně podkladní mikroventilační a separační fólie s nakašírovanou rohoží</t>
  </si>
  <si>
    <t>-890859998</t>
  </si>
  <si>
    <t>"skladba St4" 755,00</t>
  </si>
  <si>
    <t>76421152</t>
  </si>
  <si>
    <t>Krytina Zn-Ti tl 0,7 mm hladká střešní ze svitků š 670 mm - systémový detail provětrávaného hřebene - bližší specifikace viz technická zpráva</t>
  </si>
  <si>
    <t>1611070930</t>
  </si>
  <si>
    <t>18,00+34,00</t>
  </si>
  <si>
    <t>764312821</t>
  </si>
  <si>
    <t>Demontáž krytina hladká tabule 2000x670 mm sklon do 30° plocha do 25 m2</t>
  </si>
  <si>
    <t>468864704</t>
  </si>
  <si>
    <t>764351841</t>
  </si>
  <si>
    <t>Demontáž žlab podokapní hranatý obloukový segment rš 330 mm do 45°</t>
  </si>
  <si>
    <t>452227346</t>
  </si>
  <si>
    <t>4,50+126,00</t>
  </si>
  <si>
    <t>-1701812141</t>
  </si>
  <si>
    <t>"K1 - K4" 110,00+5,00+3,00+9,00</t>
  </si>
  <si>
    <t>"pohled severní - ostění a nadpraží oken v provětrávané fasádě" ((1,35+1,50+1,50)*10)+((1,20+0,95+0,95)*6)+((0,75+0,95+0,95)*11)+((0,50+0,95+0,95)*4)</t>
  </si>
  <si>
    <t>764454801</t>
  </si>
  <si>
    <t>Demontáž trouby kruhové průměr 75 a 100 mm</t>
  </si>
  <si>
    <t>-346137637</t>
  </si>
  <si>
    <t>"K5 a K8" 71,00+4,00</t>
  </si>
  <si>
    <t>764711113</t>
  </si>
  <si>
    <t>Oplechování parapetu z poplastovaného plechu tl. 0,6 mm rš 250 mm</t>
  </si>
  <si>
    <t>1429056302</t>
  </si>
  <si>
    <t>"pozice K2 - K4" 5,00+3,00+9,00</t>
  </si>
  <si>
    <t>Oplechování parapetu z poplastovaného plechu tl. 0,6 mm rš 330 mm</t>
  </si>
  <si>
    <t>282064691</t>
  </si>
  <si>
    <t>"pozice K1" 110,00</t>
  </si>
  <si>
    <t>764751111</t>
  </si>
  <si>
    <t>Odpadní trouby z poplastovaného plechu kruhové rovné D 87 mm</t>
  </si>
  <si>
    <t>374400798</t>
  </si>
  <si>
    <t>"pozice K8" 4,00</t>
  </si>
  <si>
    <t>Odpadní trouby z poplastovaného plechu kruhové rovné D 100 mm</t>
  </si>
  <si>
    <t>-1804629254</t>
  </si>
  <si>
    <t>"pozice K5" 71,00</t>
  </si>
  <si>
    <t>764761121</t>
  </si>
  <si>
    <t>Žlaby z poplastovaného plechu podokapní půlkruhové rš 250 mm</t>
  </si>
  <si>
    <t>1490315972</t>
  </si>
  <si>
    <t>"pozice K7" 4,50</t>
  </si>
  <si>
    <t>764761122</t>
  </si>
  <si>
    <t xml:space="preserve">Žlaby z poplastovaného plechu podokapní půlkruhové rš 330 mm </t>
  </si>
  <si>
    <t>-102781824</t>
  </si>
  <si>
    <t>"pozice K6" 126,00</t>
  </si>
  <si>
    <t>Žlaby z poplastovaného plechu kotlík k půlkruhovým žlabům velikost rš 250 mm</t>
  </si>
  <si>
    <t>154430984</t>
  </si>
  <si>
    <t>"pozice K7" 1</t>
  </si>
  <si>
    <t>Žlaby z poplastovaného plechu kotlík k půlkruhovým žlabům velikost rš 330 mm</t>
  </si>
  <si>
    <t>549519623</t>
  </si>
  <si>
    <t>"pozice K6" 9</t>
  </si>
  <si>
    <t>-1360204720</t>
  </si>
  <si>
    <t>765</t>
  </si>
  <si>
    <t>Konstrukce pokrývačské</t>
  </si>
  <si>
    <t>765321810</t>
  </si>
  <si>
    <t xml:space="preserve">Demontáž vláknocementové krytiny ze čtverců a šablon na bednění s lepenkou do suti (zajištění dodržování všech bezpečnostních norem při nakládání s nebezpečným odpadem) </t>
  </si>
  <si>
    <t>-169953813</t>
  </si>
  <si>
    <t>765421811</t>
  </si>
  <si>
    <t xml:space="preserve">Demontáž obložení stěn ze čtverců a šablon vláknocementových na laťování do suti včetně podkladní dřevěného roštu z latí (zajištění dodržování všech bezpečnostních norem při nakládání s nebezpečným odpadem) </t>
  </si>
  <si>
    <t>1294240680</t>
  </si>
  <si>
    <t>"pohled západní" (9,80*4,95)+((4,30*3,00)/2)+((5,55*3,90)/2)</t>
  </si>
  <si>
    <t>"pohled severní" (33,50*9,50)+(10,70*3,30)-(1,35*1,50*10)-(1,20*0,95*6)-(0,75*0,95*11)-(0,50*0,95*4)</t>
  </si>
  <si>
    <t>"pohled východní" (10,15*7,60)+((10,15*3,40)/2)</t>
  </si>
  <si>
    <t>765901131</t>
  </si>
  <si>
    <t>Zakrytí šikmých střech podstřešní hydroizolační folií</t>
  </si>
  <si>
    <t>-360079113</t>
  </si>
  <si>
    <t>998765103</t>
  </si>
  <si>
    <t>Přesun hmot pro krytiny tvrdé v objektech v do 24 m</t>
  </si>
  <si>
    <t>623232410</t>
  </si>
  <si>
    <t>-380992396</t>
  </si>
  <si>
    <t>20+13+11+1+11+4+1+2+1+1+1+2+2+4+1</t>
  </si>
  <si>
    <t>1935480243</t>
  </si>
  <si>
    <t>2,05*1,50*20</t>
  </si>
  <si>
    <t>1,35*1,50*13</t>
  </si>
  <si>
    <t>1,20*1,80*11</t>
  </si>
  <si>
    <t>0,60*0,75</t>
  </si>
  <si>
    <t>0,75*0,95*11</t>
  </si>
  <si>
    <t>0,60*0,95*4</t>
  </si>
  <si>
    <t>0,40*0,85</t>
  </si>
  <si>
    <t>0,70*1,00*2</t>
  </si>
  <si>
    <t>1,40*1,10</t>
  </si>
  <si>
    <t>1,55*1,55</t>
  </si>
  <si>
    <t>0,90*0,75</t>
  </si>
  <si>
    <t>0,90*0,90*2</t>
  </si>
  <si>
    <t>0,90*1,50*2</t>
  </si>
  <si>
    <t>0,80*0,55*4</t>
  </si>
  <si>
    <t>0,80*1,20</t>
  </si>
  <si>
    <t>3,14*0,45*0,45*2</t>
  </si>
  <si>
    <t>61140000</t>
  </si>
  <si>
    <t>okno plastové 2050x1500 mm, 2xotvíravé a sklopné a 1xotvíravé křídlo zasklené izolačním dvojsklem, Uw=1,2 W/m2K, barva bílá - bližší specifikace viz výkres D.2.1.11- pozice 1</t>
  </si>
  <si>
    <t>2090201187</t>
  </si>
  <si>
    <t>okno plastové 1350x1500 mm, 1xotvíravé a sklopné a 1xotvíravé křídlo zasklené izolačním dvojsklem, Uw=1,2 W/m2K, barva bílá - bližší specifikace viz výkres D.2.1.11- pozice 2</t>
  </si>
  <si>
    <t>1634282539</t>
  </si>
  <si>
    <t>okno plastové 1200x1800 mm, 1xotvíravé a sklopné a 1xotvíravé  a 1xsklopné křídlo zasklené izolačním dvojsklem, Uw=1,2 W/m2K, barva bílá - bližší specifikace viz výkres D.2.1.11- pozice 3</t>
  </si>
  <si>
    <t>-1747498102</t>
  </si>
  <si>
    <t>okno plastové 600x750 mm, 1xotvíravé a sklopné křídlo zasklené izolačním dvojsklem, Uw=1,2 W/m2K, barva bílá - bližší specifikace viz výkres D.2.1.11- pozice 5</t>
  </si>
  <si>
    <t>-1441967542</t>
  </si>
  <si>
    <t>okno plastové 750x950 mm, 1xotvíravé a sklopné křídlo zasklené izolačním dvojsklem, Uw=1,2 W/m2K, barva bílá - bližší specifikace viz výkres D.2.1.11- pozice 6</t>
  </si>
  <si>
    <t>-556395532</t>
  </si>
  <si>
    <t>okno plastové 600x950 mm, 1xotvíravé a sklopné křídlo zasklené izolačním dvojsklem, Uw=1,2 W/m2K, barva bílá - bližší specifikace viz výkres D.2.1.11- pozice 7</t>
  </si>
  <si>
    <t>-351378313</t>
  </si>
  <si>
    <t>okno plastové 400x850 mm, 1xotvíravé křídlo zasklené izolačním dvojsklem, Uw=1,2 W/m2K, barva bílá - bližší specifikace viz výkres D.2.1.11- pozice 10</t>
  </si>
  <si>
    <t>-1298835759</t>
  </si>
  <si>
    <t>okno plastové 700x1000 mm, 1xotvíravé a sklopné křídlo zasklené izolačním dvojsklem, Uw=1,2 W/m2K, barva bílá - bližší specifikace viz výkres D.2.1.11- pozice 11</t>
  </si>
  <si>
    <t>1425805733</t>
  </si>
  <si>
    <t>okno plastové 1400x1100 mm, 1xotvíravé a sklopné a 1xotvíravé křídlo zasklené izolačním dvojsklem, Uw=1,2 W/m2K, barva bílá - bližší specifikace viz výkres D.2.1.11- pozice 12</t>
  </si>
  <si>
    <t>-1788091689</t>
  </si>
  <si>
    <t>okno plastové 900x750 mm, 1xotvíravé a sklopné křídlo zasklené izolačním dvojsklem, Uw=1,7 W/m2K, barva bílá - bližší specifikace viz výkres D.2.1.11- pozice 14</t>
  </si>
  <si>
    <t>-1386297635</t>
  </si>
  <si>
    <t>okno plastové 900x900 mm, 1xotvíravé a sklopné křídlo zasklené izolačním dvojsklem, Uw=1,7 W/m2K, barva bílá - bližší specifikace viz výkres D.2.1.11- pozice 15</t>
  </si>
  <si>
    <t>715879558</t>
  </si>
  <si>
    <t>okno plastové 900x1500 mm, 1xotvíravé a sklopné křídlo zasklené izolačním dvojsklem, Uw=1,7 W/m2K, barva bílá - bližší specifikace viz výkres D.2.1.11- pozice 16</t>
  </si>
  <si>
    <t>-769926961</t>
  </si>
  <si>
    <t>okno plastové 800x550 mm, 1xsklopné křídlo zasklené izolačním dvojsklem, Uw=1,7 W/m2K, barva bílá - bližší specifikace viz výkres D.2.1.11- pozice 17</t>
  </si>
  <si>
    <t>1480560368</t>
  </si>
  <si>
    <t>okno plastové 800x1200 mm, 1xotvíravé a sklopné křídlo zasklené izolačním dvojsklem, Uw=1,7 W/m2K, barva bílá - bližší specifikace viz výkres D.2.1.11- pozice 19</t>
  </si>
  <si>
    <t>462656268</t>
  </si>
  <si>
    <t>okno plastové kruhové prům 900 mm, fixní křídlo zasklené izolačním dvojsklem, Uw=2,0 W/m2K, barva bílá - bližší specifikace viz výkres D.2.1.11- pozice 20</t>
  </si>
  <si>
    <t>1133178896</t>
  </si>
  <si>
    <t>1697392795</t>
  </si>
  <si>
    <t>766621842</t>
  </si>
  <si>
    <t>Demontáž rámu dvojitých oken včetně křídel do 2m2</t>
  </si>
  <si>
    <t>164869492</t>
  </si>
  <si>
    <t>766621843</t>
  </si>
  <si>
    <t>Demontáž rámu dvojitých oken včetně křídel do 4m2</t>
  </si>
  <si>
    <t>-404407715</t>
  </si>
  <si>
    <t>1195344624</t>
  </si>
  <si>
    <t>"pozice 9" 1</t>
  </si>
  <si>
    <t>"pozice 18" 1</t>
  </si>
  <si>
    <t>"pozice 21" 1</t>
  </si>
  <si>
    <t>61144151</t>
  </si>
  <si>
    <t>dveře plastové vchodové 1křídlové otevíravé 1000x2100 mm, částečně prosklené bezpečnostním izolačním dvojsklem Ud=1,2 W/m2K, barva bílá, nerez klika/klika, zámek vložkový bezpečnostní - bližší specifikace viz výkres D.2.1.11 - pozice 9</t>
  </si>
  <si>
    <t>-1312290572</t>
  </si>
  <si>
    <t>61144152</t>
  </si>
  <si>
    <t>dveře plastové vchodové 1křídlové otevíravé 980x2000 mm, částečně prosklené izolačním dvojsklem Ud=1,7 W/m2K, barva bílá, nerez klika/klika, zámek vložkový - bližší specifikace viz výkres D.2.1.11 - pozice 18</t>
  </si>
  <si>
    <t>783237106</t>
  </si>
  <si>
    <t>61144153</t>
  </si>
  <si>
    <t>dveře plastové vchodové 1křídlové otevíravé 900x2000 mm, plné, Ud=1,7 W/m2K, barva bílá, nerez klika/klika, zámek vložkový - bližší specifikace viz výkres D.2.1.11 - pozice 21</t>
  </si>
  <si>
    <t>265298544</t>
  </si>
  <si>
    <t>766660461</t>
  </si>
  <si>
    <t>Montáž vchodových dveří 2křídlových s nadsvětlíkem do zdiva</t>
  </si>
  <si>
    <t>-479611363</t>
  </si>
  <si>
    <t>"pozice 8" 1</t>
  </si>
  <si>
    <t>61144141</t>
  </si>
  <si>
    <t>dveře plastové vchodové 2křídlové otevíravé 1300x3100 mm s nadsvětlíkem, částečně prosklené bezpečnostním izolačním dvojsklem Ud=1,2 W/m2K, barva bílá, nerez klika/klika, zámek vložkový bezpečnostní - bližší specifikace viz výkres D.2.1.11 - pozice 8</t>
  </si>
  <si>
    <t>1860205242</t>
  </si>
  <si>
    <t>1871247642</t>
  </si>
  <si>
    <t>1477560655</t>
  </si>
  <si>
    <t>7666713</t>
  </si>
  <si>
    <t>Dodávka a montáž výlezu na střechu 600x600 mm včetně lemování - bližší specifikace viz výkres D.2.1.11- pozice 23</t>
  </si>
  <si>
    <t>2130382438</t>
  </si>
  <si>
    <t>766681822</t>
  </si>
  <si>
    <t>Demontáž rámu dveří včetně křídel přes 2 m2</t>
  </si>
  <si>
    <t>785576537</t>
  </si>
  <si>
    <t>"dveře s nadsvětlíkem" 1,30*3,10</t>
  </si>
  <si>
    <t>386254674</t>
  </si>
  <si>
    <t>"dveře do vychovatelny" 1</t>
  </si>
  <si>
    <t>957615605</t>
  </si>
  <si>
    <t>"pozice 5" 1</t>
  </si>
  <si>
    <t>"pozice 6" 11</t>
  </si>
  <si>
    <t>"pozice 7" 4</t>
  </si>
  <si>
    <t>"pozice 10" 1</t>
  </si>
  <si>
    <t>"pozice 11" 2</t>
  </si>
  <si>
    <t>61144400</t>
  </si>
  <si>
    <t>parapet plastový vnitřní - komůrkový 45 x 2 x 60 cm</t>
  </si>
  <si>
    <t>-1847039206</t>
  </si>
  <si>
    <t>61144501</t>
  </si>
  <si>
    <t>parapet plastový vnitřní - komůrkový 45 x 2 x 70 cm</t>
  </si>
  <si>
    <t>-486754640</t>
  </si>
  <si>
    <t>61144502</t>
  </si>
  <si>
    <t>parapet plastový vnitřní - komůrkový 45 x 2 x 75 cm</t>
  </si>
  <si>
    <t>-204480248</t>
  </si>
  <si>
    <t>61144503</t>
  </si>
  <si>
    <t>parapet plastový vnitřní - komůrkový 45 x 2 x 40 cm</t>
  </si>
  <si>
    <t>1631165823</t>
  </si>
  <si>
    <t>2012950613</t>
  </si>
  <si>
    <t>"pozice 2" 13</t>
  </si>
  <si>
    <t>"pozice 3" 11</t>
  </si>
  <si>
    <t>"pozice 12" 1</t>
  </si>
  <si>
    <t>61144505</t>
  </si>
  <si>
    <t>parapet plastový vnitřní - komůrkový 45 x 2 x 120 cm</t>
  </si>
  <si>
    <t>1260618526</t>
  </si>
  <si>
    <t>61144506</t>
  </si>
  <si>
    <t>-787186905</t>
  </si>
  <si>
    <t>61144507</t>
  </si>
  <si>
    <t>parapet plastový vnitřní - komůrkový 45 x 2 x 140 cm</t>
  </si>
  <si>
    <t>-1180198206</t>
  </si>
  <si>
    <t>766694123</t>
  </si>
  <si>
    <t>Montáž parapetních desek dřevěných, laminovaných šířky přes 30 cm délky do 2,6 m</t>
  </si>
  <si>
    <t>-1329089452</t>
  </si>
  <si>
    <t>"pozice 1" 20</t>
  </si>
  <si>
    <t>61144509</t>
  </si>
  <si>
    <t>parapet plastový vnitřní - komůrkový 45 x 2 x 205 cm</t>
  </si>
  <si>
    <t>-751674458</t>
  </si>
  <si>
    <t>1216734164</t>
  </si>
  <si>
    <t>767531111</t>
  </si>
  <si>
    <t>Montáž vstupních kovových nebo plastových rohoží čistících zón</t>
  </si>
  <si>
    <t>70760052</t>
  </si>
  <si>
    <t>"před hlavním vstupem" 0,80*2,00</t>
  </si>
  <si>
    <t>697520700</t>
  </si>
  <si>
    <t>rohož vstupní provedení umělohmotné profily se silon. kartáčky</t>
  </si>
  <si>
    <t>691440266</t>
  </si>
  <si>
    <t>767531121</t>
  </si>
  <si>
    <t>Osazení zapuštěného rámu z L profilů k čistícím rohožím</t>
  </si>
  <si>
    <t>263836958</t>
  </si>
  <si>
    <t>"před hlavním vstupem" 0,80+0,80+2,00+2,00</t>
  </si>
  <si>
    <t>697521600</t>
  </si>
  <si>
    <t>rám pro zapuštění, profil L - 25/25 - Al</t>
  </si>
  <si>
    <t>646485160</t>
  </si>
  <si>
    <t>76764111</t>
  </si>
  <si>
    <t>Dodávka + montáž vchodových 2křídlových dveří z AL profilů 1500x2350 mm, zasklení bezpečnostním izolačním dvojsklem, Ud= 1,5W/m2K - bližší specifikace viz výkres D.2.1.11 - pozice 4</t>
  </si>
  <si>
    <t>-1499284587</t>
  </si>
  <si>
    <t>76764122</t>
  </si>
  <si>
    <t>Dodávka + montáž fixní prosklené stěny z AL profilů 1550x1550 mm, zasklení bezpečnostním nerozbitným sklem - bližší specifikace viz výkres D.2.1.11 - pozice 13</t>
  </si>
  <si>
    <t>1396697679</t>
  </si>
  <si>
    <t>76764123</t>
  </si>
  <si>
    <t>Dodávka + montáž prosklené stěny z AL profilů 1410x2400 mm, 3xfixní zasklení bezpečnostním sklem - bližší specifikace viz výkres D.2.1.11 - pozice 22</t>
  </si>
  <si>
    <t>163464777</t>
  </si>
  <si>
    <t>76766212</t>
  </si>
  <si>
    <t>Dodávka a montáž okenních mříží pevných, rozměr oken 2050x1500 mm, kotvení do ostění a nadpraží - bližší specifikace viz výkres D.2.1.11 - pozice M/1</t>
  </si>
  <si>
    <t>1467837315</t>
  </si>
  <si>
    <t>76766213</t>
  </si>
  <si>
    <t>Dodávka a montáž nerezové mřížky odvětrání koupelen prům. 200 mm - bližší specifikace viz výkres D.2.1.11 - pozice M/2</t>
  </si>
  <si>
    <t>864104538</t>
  </si>
  <si>
    <t>76799650</t>
  </si>
  <si>
    <t>Demontáž a opětovná montáž informačních tabulí na fasádě objektu, plocha do 1m2 (celkem 3 ks)</t>
  </si>
  <si>
    <t>-299840878</t>
  </si>
  <si>
    <t>76799651</t>
  </si>
  <si>
    <t>Demontáž a opětovná montáž stávajících el. zařízení po zhotovení zateplení (1x venkovní svítidlo, 1x zvonek, 3x ostatní)</t>
  </si>
  <si>
    <t>356696726</t>
  </si>
  <si>
    <t>201</t>
  </si>
  <si>
    <t>76799652</t>
  </si>
  <si>
    <t>Prodloužení komínků odkouření o tl. zateplení prům. 100 mm</t>
  </si>
  <si>
    <t>181446728</t>
  </si>
  <si>
    <t>202</t>
  </si>
  <si>
    <t>76799656</t>
  </si>
  <si>
    <t xml:space="preserve">Úprava vedení plynovodního potrubí (odsazení od fasády z důvodu zateplení) včetně nové revizní zprávy, celková délka potrubí 13,5 m </t>
  </si>
  <si>
    <t>254489217</t>
  </si>
  <si>
    <t>203</t>
  </si>
  <si>
    <t>76799657</t>
  </si>
  <si>
    <t>Dodávka a montáž nerezové koncovky odkouření od plynového spotřebiče 1200/600 mm - bližší specifikace viz výkres D.2.1.11 - pozice M/3</t>
  </si>
  <si>
    <t>-222954707</t>
  </si>
  <si>
    <t>204</t>
  </si>
  <si>
    <t>76799677</t>
  </si>
  <si>
    <t>Dodávka a montáž plastových 2křídlových dvířek 1200/600 mm - bližší specifikace viz výkres D.2.1.11 - pozice D/1</t>
  </si>
  <si>
    <t>-443869872</t>
  </si>
  <si>
    <t>205</t>
  </si>
  <si>
    <t>76799678</t>
  </si>
  <si>
    <t>Demontáž stávajících ocelových okenních mříží</t>
  </si>
  <si>
    <t>-1649968020</t>
  </si>
  <si>
    <t>"poled jižní" 2,05*1,50*2</t>
  </si>
  <si>
    <t>206</t>
  </si>
  <si>
    <t>998767102</t>
  </si>
  <si>
    <t>Přesun hmot pro zámečnické konstrukce v objektech v do 12 m</t>
  </si>
  <si>
    <t>2084233162</t>
  </si>
  <si>
    <t>771</t>
  </si>
  <si>
    <t>Podlahy z dlaždic</t>
  </si>
  <si>
    <t>207</t>
  </si>
  <si>
    <t>771474113</t>
  </si>
  <si>
    <t>Montáž soklíků z dlaždic keramických rovných flexibilní lepidlo v do 120 mm</t>
  </si>
  <si>
    <t>-1038003430</t>
  </si>
  <si>
    <t>"před hlavním vstupem" 2,90+2,90+1,80+1,80+0,20+0,20-1,50</t>
  </si>
  <si>
    <t>208</t>
  </si>
  <si>
    <t>771571810</t>
  </si>
  <si>
    <t>Demontáž podlah z dlaždic keramických kladených do malty</t>
  </si>
  <si>
    <t>-387416873</t>
  </si>
  <si>
    <t>"před hlavním vstupem" (2,90*1,80)+(1,50*0,50)</t>
  </si>
  <si>
    <t>209</t>
  </si>
  <si>
    <t>771574131</t>
  </si>
  <si>
    <t>Montáž podlah keramických režných protiskluzných lepených flexibilním lepidlem do 50 ks/m2</t>
  </si>
  <si>
    <t>-1819545401</t>
  </si>
  <si>
    <t>"před hlavním vstupem" (2,90*1,80)+(1,50*0,20)</t>
  </si>
  <si>
    <t>"odpočet čistící zóny" -0,80*2,00</t>
  </si>
  <si>
    <t>210</t>
  </si>
  <si>
    <t>597611220</t>
  </si>
  <si>
    <t>dlaždice keramické - vnější použití s protiskluzným povrchem 30 x 30 x 0,9 cm I. j. - berva šedá</t>
  </si>
  <si>
    <t>-1447131009</t>
  </si>
  <si>
    <t>3,92+(8,30*0,10*1,20)</t>
  </si>
  <si>
    <t>4,916*1,1 'Přepočtené koeficientem množství</t>
  </si>
  <si>
    <t>211</t>
  </si>
  <si>
    <t>771591111</t>
  </si>
  <si>
    <t>Podlahy penetrace podkladu</t>
  </si>
  <si>
    <t>711676028</t>
  </si>
  <si>
    <t>3,92+(8,30*0,10)</t>
  </si>
  <si>
    <t>212</t>
  </si>
  <si>
    <t>771591115</t>
  </si>
  <si>
    <t>Podlahy spárování silikonem</t>
  </si>
  <si>
    <t>-1976776047</t>
  </si>
  <si>
    <t>"před hlavním vstupem" (2,90+2,90+1,80+1,80+0,20+0,20)+(0,80+0,80+2,00+2,00)</t>
  </si>
  <si>
    <t>213</t>
  </si>
  <si>
    <t>77159112</t>
  </si>
  <si>
    <t>Podlahy hydroizolační stěrka pod obklady do vnějšího prostoru včetně systémových bandáží</t>
  </si>
  <si>
    <t>211392687</t>
  </si>
  <si>
    <t>"sokl před hlavním vstupem" (2,90+2,90+1,80+1,80+0,20+0,20-1,50)*0,10</t>
  </si>
  <si>
    <t>214</t>
  </si>
  <si>
    <t>998771101</t>
  </si>
  <si>
    <t>Přesun hmot pro podlahy z dlaždic v objektech v do 6 m</t>
  </si>
  <si>
    <t>-386944302</t>
  </si>
  <si>
    <t>215</t>
  </si>
  <si>
    <t>783711301</t>
  </si>
  <si>
    <t>Nátěry olejové tesařských konstrukcí napuštění a 2x lakování</t>
  </si>
  <si>
    <t>-1689238530</t>
  </si>
  <si>
    <t>216</t>
  </si>
  <si>
    <t>247610802</t>
  </si>
  <si>
    <t>217</t>
  </si>
  <si>
    <t>-1577834791</t>
  </si>
  <si>
    <t>218</t>
  </si>
  <si>
    <t>-1895984492</t>
  </si>
  <si>
    <t>219</t>
  </si>
  <si>
    <t>-1906358717</t>
  </si>
  <si>
    <t>"pozice 1" 2,05*1,50*20</t>
  </si>
  <si>
    <t>"pozice 2" 1,35*1,50*13</t>
  </si>
  <si>
    <t>"pozice 3" 1,20*1,80*11</t>
  </si>
  <si>
    <t>220</t>
  </si>
  <si>
    <t>-2067496578</t>
  </si>
  <si>
    <t>221</t>
  </si>
  <si>
    <t>542368717</t>
  </si>
  <si>
    <t>222</t>
  </si>
  <si>
    <t>469438462</t>
  </si>
  <si>
    <t>113106121</t>
  </si>
  <si>
    <t>Rozebrání dlažeb nebo dílců komunikací pro pěší z betonových nebo kamenných dlaždic</t>
  </si>
  <si>
    <t>631481120</t>
  </si>
  <si>
    <t>deska minerální izolační tl.100 mm (lamdba = 0,038 W/mK)</t>
  </si>
  <si>
    <t>"pozice 5" 2</t>
  </si>
  <si>
    <t>"pozice 6" 1</t>
  </si>
  <si>
    <t>"podbití přesahů střech"</t>
  </si>
  <si>
    <t>784453632</t>
  </si>
  <si>
    <t>Malby směsi tekuté disperzní bílé otěruvzdorné dvojnásobné s penetrací místnost v do 5 m</t>
  </si>
  <si>
    <t>SO-04 - Budova teoretické výuky</t>
  </si>
  <si>
    <t>M - Práce a dodávky M</t>
  </si>
  <si>
    <t xml:space="preserve">    21-M - Elektromontáže</t>
  </si>
  <si>
    <t>-1193816916</t>
  </si>
  <si>
    <t>"stávající okapový chodník" (3,50+14,00+7,70+1,00+10,20)*0,50</t>
  </si>
  <si>
    <t>-394584941</t>
  </si>
  <si>
    <t>"pohled JV" (3,50+14,30)*0,75*0,85</t>
  </si>
  <si>
    <t>"pohled SZ" 21,00*0,60*0,85</t>
  </si>
  <si>
    <t>"pohled JZ" 18,00*0,70*0,85</t>
  </si>
  <si>
    <t>"pohled SV" (7,50+1,20+10,00)*0,70*0,85</t>
  </si>
  <si>
    <t>"základ nového stupně před vstupem" 1,20*2,40*0,60</t>
  </si>
  <si>
    <t>-474548877</t>
  </si>
  <si>
    <t>-428345382</t>
  </si>
  <si>
    <t>45,622-31,059</t>
  </si>
  <si>
    <t>-893392991</t>
  </si>
  <si>
    <t>-505341252</t>
  </si>
  <si>
    <t>-1682430968</t>
  </si>
  <si>
    <t>14,563*1,70</t>
  </si>
  <si>
    <t>780156985</t>
  </si>
  <si>
    <t>"pohled JV" (3,50+14,30)*0,55*0,85</t>
  </si>
  <si>
    <t>"pohled SZ" 21,00*0,40*0,85</t>
  </si>
  <si>
    <t>"pohled JZ" 18,00*0,50*0,85</t>
  </si>
  <si>
    <t>"pohled SV" (7,50+1,20+10,00)*0,50*0,85</t>
  </si>
  <si>
    <t>-1925962995</t>
  </si>
  <si>
    <t>"výměra převzata z výkresu C.2" 49,60</t>
  </si>
  <si>
    <t>317867491</t>
  </si>
  <si>
    <t>49,60</t>
  </si>
  <si>
    <t>49,6*0,025 'Přepočtené koeficientem množství</t>
  </si>
  <si>
    <t>-1071565644</t>
  </si>
  <si>
    <t>275313611</t>
  </si>
  <si>
    <t>Základové patky z betonu tř. C 16/20</t>
  </si>
  <si>
    <t>-561059046</t>
  </si>
  <si>
    <t>"základ nového stupně před vstupem" 1,20*2,40*0,80</t>
  </si>
  <si>
    <t>275351215</t>
  </si>
  <si>
    <t>Zřízení bednění stěn základových patek</t>
  </si>
  <si>
    <t>-984092379</t>
  </si>
  <si>
    <t>"základ nového stupně před vstupem" (1,20+1,20+2,40)*0,20</t>
  </si>
  <si>
    <t>275351216</t>
  </si>
  <si>
    <t>Odstranění bednění stěn základových patek</t>
  </si>
  <si>
    <t>-1987627910</t>
  </si>
  <si>
    <t>1258874055</t>
  </si>
  <si>
    <t>(2,35+2,07+2,07)*13*0,45</t>
  </si>
  <si>
    <t>(2,35+2,07+2,07)*5*0,45</t>
  </si>
  <si>
    <t>(0,90+1,47+1,47)*6*0,45</t>
  </si>
  <si>
    <t>(2,30+1,50+1,50)*0,45</t>
  </si>
  <si>
    <t>(2,35+1,50+1,50)*2*0,45</t>
  </si>
  <si>
    <t>(1,50+1,50+1,50)*0,45</t>
  </si>
  <si>
    <t>(1,50+2,07+2,07)*0,45</t>
  </si>
  <si>
    <t>(1,50+2,07+2,07)*2*0,45</t>
  </si>
  <si>
    <t>(2,40+3,00+3,00)*0,45</t>
  </si>
  <si>
    <t>-2089743011</t>
  </si>
  <si>
    <t>"pohled JV" (9,80*3,40)+(1,05*5,00)+(10,90*2,80)+(9,10*7,60)</t>
  </si>
  <si>
    <t>"pohled SZ" 19,90*7,60</t>
  </si>
  <si>
    <t>"pohled JZ" 16,60*7,60</t>
  </si>
  <si>
    <t>"pohled SV" (7,70*4,30)+(7,70*4,40)+(9,00*7,60)</t>
  </si>
  <si>
    <t>"odpočet oken" -120,669*0,95</t>
  </si>
  <si>
    <t>"odpočet vstupních dveří" -(2,40*3,00)*0,95</t>
  </si>
  <si>
    <t xml:space="preserve">"ostění a nadpraží oken a dveří" </t>
  </si>
  <si>
    <t>(2,35+2,07+2,07)*13*0,16</t>
  </si>
  <si>
    <t>(2,35+2,07+2,07)*5*0,16</t>
  </si>
  <si>
    <t>(0,90+1,47+1,47)*6*0,16</t>
  </si>
  <si>
    <t>(2,30+1,50+1,50)*0,16</t>
  </si>
  <si>
    <t>(2,35+1,50+1,50)*2*0,16</t>
  </si>
  <si>
    <t>(1,50+1,50+1,50)*0,16</t>
  </si>
  <si>
    <t>(1,50+2,07+2,07)*0,16</t>
  </si>
  <si>
    <t>(1,50+2,07+2,07)*2*0,16</t>
  </si>
  <si>
    <t>(2,40+3,00+3,00)*0,16</t>
  </si>
  <si>
    <t>1038356837</t>
  </si>
  <si>
    <t>"pohled JV" (18,85-2,40)*0,15</t>
  </si>
  <si>
    <t>"pohled SZ" 19,90*0,60</t>
  </si>
  <si>
    <t>"pohled JZ" 16,65*0,30</t>
  </si>
  <si>
    <t>"pohled SV" (7,70+1,05+9,00)*0,30</t>
  </si>
  <si>
    <t>-1788273228</t>
  </si>
  <si>
    <t>"zateplení soklu" 60,58</t>
  </si>
  <si>
    <t>"zateplení stěn" 437,194</t>
  </si>
  <si>
    <t>-1812760620</t>
  </si>
  <si>
    <t>1556470300</t>
  </si>
  <si>
    <t>1499569167</t>
  </si>
  <si>
    <t>2,35*2,07*13</t>
  </si>
  <si>
    <t>2,35*2,07*5</t>
  </si>
  <si>
    <t>0,90*1,47*6</t>
  </si>
  <si>
    <t>2,30*1,50</t>
  </si>
  <si>
    <t>2,35*1,50*2</t>
  </si>
  <si>
    <t>1,50*1,50</t>
  </si>
  <si>
    <t>1,50*2,07</t>
  </si>
  <si>
    <t>1,50*2,07*2</t>
  </si>
  <si>
    <t>"vstupní dveří" 2,40*3,00</t>
  </si>
  <si>
    <t>346658189</t>
  </si>
  <si>
    <t>60,58+445,404</t>
  </si>
  <si>
    <t>2015398718</t>
  </si>
  <si>
    <t>"pohled JV zdi pod úrovní pultové střechy bez silikonové omítky" (9,90*0,80*2)</t>
  </si>
  <si>
    <t>622422111</t>
  </si>
  <si>
    <t>Oprava vnějších omítek hladkých MV nebo MVC členitosti I nebo II v rozsahu do 10 %</t>
  </si>
  <si>
    <t>-1012489373</t>
  </si>
  <si>
    <t>"odpočet oken" -120,669</t>
  </si>
  <si>
    <t>"odpočet vstupních dveří" -(2,40*3,00)</t>
  </si>
  <si>
    <t>561630297</t>
  </si>
  <si>
    <t>"pohled JV" (18,85-2,40)*0,80</t>
  </si>
  <si>
    <t>"pohled SZ" 19,90*1,00</t>
  </si>
  <si>
    <t>"pohled JZ" 16,65*0,80</t>
  </si>
  <si>
    <t>"pohled SV" (7,70+1,05+9,00)*0,80</t>
  </si>
  <si>
    <t>-1973623859</t>
  </si>
  <si>
    <t>1713319975</t>
  </si>
  <si>
    <t>"pohled JV" 18,85-2,40</t>
  </si>
  <si>
    <t>"pohled SZ" 19,90</t>
  </si>
  <si>
    <t>"pohled JZ" 16,60</t>
  </si>
  <si>
    <t>"pohled SV" 7,55+1,05+9,00</t>
  </si>
  <si>
    <t>1988115502</t>
  </si>
  <si>
    <t>"pohled JV" 7,50+7,50+4,15+7,50</t>
  </si>
  <si>
    <t>"pohled SZ" 7,70+7,70</t>
  </si>
  <si>
    <t xml:space="preserve">"kolem oken a dveří" </t>
  </si>
  <si>
    <t>(2,35+2,07+2,07)*13</t>
  </si>
  <si>
    <t>(2,35+2,07+2,07)*5</t>
  </si>
  <si>
    <t>(0,90+1,47+1,47)*6</t>
  </si>
  <si>
    <t>2,30+1,50+1,50</t>
  </si>
  <si>
    <t>(2,35+1,50+1,50)*2</t>
  </si>
  <si>
    <t>1,50+1,50+1,50</t>
  </si>
  <si>
    <t>1,50+2,07+2,07</t>
  </si>
  <si>
    <t>(1,50+2,07+2,07)*2</t>
  </si>
  <si>
    <t>2,40+3,10+3,10</t>
  </si>
  <si>
    <t>590805968</t>
  </si>
  <si>
    <t>1389306245</t>
  </si>
  <si>
    <t>"dle oplechování parapetů" 64,00</t>
  </si>
  <si>
    <t>1263867970</t>
  </si>
  <si>
    <t>"poled JV" (3,50+14,00)*0,50</t>
  </si>
  <si>
    <t>"poled SZ" 20,90*0,50</t>
  </si>
  <si>
    <t>"poled JZ" 16,80*0,50</t>
  </si>
  <si>
    <t>"poled SV" (7,55+1,05+9,30)*0,50</t>
  </si>
  <si>
    <t>2035456159</t>
  </si>
  <si>
    <t>"pohled JV" (10,00*7,10)+(12,00*3,10)+(12,00*3,10)</t>
  </si>
  <si>
    <t>"pohled SZ" 21,00*7,10</t>
  </si>
  <si>
    <t>"pohled JZ" 18,00*7,10</t>
  </si>
  <si>
    <t>"pohled SV" (8,00*3,10)+(8,00*3,10)+(10,00*7,10)</t>
  </si>
  <si>
    <t>1461435544</t>
  </si>
  <si>
    <t>542,90*60</t>
  </si>
  <si>
    <t>-1923897026</t>
  </si>
  <si>
    <t>-1300802193</t>
  </si>
  <si>
    <t>-303604968</t>
  </si>
  <si>
    <t>-1275850977</t>
  </si>
  <si>
    <t>-740570678</t>
  </si>
  <si>
    <t>741496924</t>
  </si>
  <si>
    <t>"zateplení podlahy stropu nad 1.NP" (9,35*1,55)+(9,35*5,20)</t>
  </si>
  <si>
    <t>1944913299</t>
  </si>
  <si>
    <t>"stávající stupeň prřed vchod. dveřmi" 1,00*2,40*0,50</t>
  </si>
  <si>
    <t>978015221</t>
  </si>
  <si>
    <t>Otlučení vnějších omítek MV nebo MVC stupeň složitosti I až IV o rozsahu do 10 %</t>
  </si>
  <si>
    <t>369547372</t>
  </si>
  <si>
    <t>978059641</t>
  </si>
  <si>
    <t>Odsekání a odebrání obkladů stěn z vnějších obkládaček pl přes 1 m2</t>
  </si>
  <si>
    <t>-392661422</t>
  </si>
  <si>
    <t>"stávající sokl vnějších stěn" (18,60-2,40+16,35+7,55+1,05+8,75)*0,15</t>
  </si>
  <si>
    <t>-1946191619</t>
  </si>
  <si>
    <t>1785364533</t>
  </si>
  <si>
    <t>-265495935</t>
  </si>
  <si>
    <t>2082090971</t>
  </si>
  <si>
    <t>15,999*10 'Přepočtené koeficientem množství</t>
  </si>
  <si>
    <t>1448006274</t>
  </si>
  <si>
    <t>1733030923</t>
  </si>
  <si>
    <t>708921515</t>
  </si>
  <si>
    <t>15,999-6,172</t>
  </si>
  <si>
    <t>-1488858936</t>
  </si>
  <si>
    <t>"tesařské k-ce" 1,614</t>
  </si>
  <si>
    <t>"okna, dveře" 3,543</t>
  </si>
  <si>
    <t>"plechy" 1,015</t>
  </si>
  <si>
    <t>-2081317707</t>
  </si>
  <si>
    <t>713100831</t>
  </si>
  <si>
    <t>Odstranění jedné vrstvy izolace z vláknitých materiálů</t>
  </si>
  <si>
    <t>1976083922</t>
  </si>
  <si>
    <t>"skladba stropu nad 1.NP" (9,35*1,55)+(9,35*5,20)</t>
  </si>
  <si>
    <t>-1558264011</t>
  </si>
  <si>
    <t>"zateplení podlahy stropu nad 2.NP" (19,10*8,25)+(8,35*7,60)</t>
  </si>
  <si>
    <t>-863789095</t>
  </si>
  <si>
    <t>284,148*2,06 'Přepočtené koeficientem množství</t>
  </si>
  <si>
    <t>-2087407018</t>
  </si>
  <si>
    <t>"zateplení podlahy stropu nad 1.NP" (9,35*1,55)+(9,35*5,20)+((9,35+9,35+1,55+1,55)*0,40)+((9,35+9,35+5,20+5,20)*0,40)</t>
  </si>
  <si>
    <t>1321282748</t>
  </si>
  <si>
    <t>-70511697</t>
  </si>
  <si>
    <t>1489151386</t>
  </si>
  <si>
    <t>"pultová střecha" 98,00</t>
  </si>
  <si>
    <t>-377551773</t>
  </si>
  <si>
    <t>98,00*0,028</t>
  </si>
  <si>
    <t>2,744*1,1 'Přepočtené koeficientem množství</t>
  </si>
  <si>
    <t>516691680</t>
  </si>
  <si>
    <t>-1072226996</t>
  </si>
  <si>
    <t>3,018</t>
  </si>
  <si>
    <t>2060618461</t>
  </si>
  <si>
    <t>"podbití pultové střechy" (9,80*1,00)+(0,60*0,40*2)</t>
  </si>
  <si>
    <t>-1345520870</t>
  </si>
  <si>
    <t>10,28</t>
  </si>
  <si>
    <t>10,28*1,1 'Přepočtené koeficientem množství</t>
  </si>
  <si>
    <t>-1015425564</t>
  </si>
  <si>
    <t>-634218911</t>
  </si>
  <si>
    <t>11,308</t>
  </si>
  <si>
    <t>1721956988</t>
  </si>
  <si>
    <t>-1162131235</t>
  </si>
  <si>
    <t>"pozice K7" 98,00</t>
  </si>
  <si>
    <t>428523717</t>
  </si>
  <si>
    <t>-64678141</t>
  </si>
  <si>
    <t>"pozice K6" 10,50</t>
  </si>
  <si>
    <t>-1036944154</t>
  </si>
  <si>
    <t>"pozice K1" 64,00</t>
  </si>
  <si>
    <t>"pozice K4" 35,00</t>
  </si>
  <si>
    <t>1315064078</t>
  </si>
  <si>
    <t>"pozice K2" 48,00</t>
  </si>
  <si>
    <t>Oplechování parapetu (odskok soklu) z poplastovaného plechu tl. 0,6 mm rš 150 mm</t>
  </si>
  <si>
    <t>-286487605</t>
  </si>
  <si>
    <t>2141343364</t>
  </si>
  <si>
    <t>Oplechování parapetu (odskok soklu) z poplastovaného plechu tl. 0,6 mm rš 330 mm</t>
  </si>
  <si>
    <t>2068249658</t>
  </si>
  <si>
    <t>"pozice K3" 20,00</t>
  </si>
  <si>
    <t>826984833</t>
  </si>
  <si>
    <t>-1576348680</t>
  </si>
  <si>
    <t>-516767429</t>
  </si>
  <si>
    <t>"pozice K6" 1</t>
  </si>
  <si>
    <t>-1398677565</t>
  </si>
  <si>
    <t>109703302</t>
  </si>
  <si>
    <t>13+5+6+1+2+1+1+1+2</t>
  </si>
  <si>
    <t>1726934725</t>
  </si>
  <si>
    <t>61140100</t>
  </si>
  <si>
    <t>okno plastové 2350x2070 mm, 2xotvíravé a sklopné a 2xsklopné křídlo zasklené izolačním dvojsklem, Uw=1,2 W/m2K, větrací klapky, barva bílá - bližší specifikace viz v¨PD - pozice 1</t>
  </si>
  <si>
    <t>1459856937</t>
  </si>
  <si>
    <t>61140101</t>
  </si>
  <si>
    <t>okno plastové 2350x2070 mm, 2xotvíravé a sklopné a 2xsklopné křídlo zasklené izolačním dvojsklem, Uw=1,2 W/m2K, barva bílá - bližší specifikace viz v¨PD - pozice 2</t>
  </si>
  <si>
    <t>-1567631023</t>
  </si>
  <si>
    <t>61140102</t>
  </si>
  <si>
    <t>okno plastové 900x1470 mm, 1xotvíravé a sklopné křídlo zasklené izolačním dvojsklem, Uw=1,2 W/m2K, barva bílá - bližší specifikace viz v¨PD - pozice 3</t>
  </si>
  <si>
    <t>-137212153</t>
  </si>
  <si>
    <t>61140103</t>
  </si>
  <si>
    <t>okno plastové 2300x1500 mm, 2xotvíravé a sklopné křídlo zasklené izolačním dvojsklem, Uw=1,2 W/m2K, barva bílá - bližší specifikace viz v¨PD - pozice 4</t>
  </si>
  <si>
    <t>211838088</t>
  </si>
  <si>
    <t>61140104</t>
  </si>
  <si>
    <t>okno plastové 2350x1500 mm, 2xotvíravé a sklopné křídlo zasklené izolačním dvojsklem, Uw=1,2 W/m2K, barva bílá - bližší specifikace viz v¨PD - pozice 5</t>
  </si>
  <si>
    <t>-351794416</t>
  </si>
  <si>
    <t>61140105</t>
  </si>
  <si>
    <t>okno plastové 1500x1500 mm, 1xotvíravé a sklopné křídlo zasklené izolačním dvojsklem, Uw=1,2 W/m2K, boční zesilující rám, barva bílá - bližší specifikace viz v¨PD - pozice 6</t>
  </si>
  <si>
    <t>-2041334188</t>
  </si>
  <si>
    <t>61140106</t>
  </si>
  <si>
    <t>okno plastové 1500x2070 mm, 1xotvíravé a sklopné a 1x sklopné křídlo zasklené izolačním dvojsklem, Uw=1,2 W/m2K, boční zesilující rám, barva bílá - bližší specifikace viz v¨PD - pozice 7</t>
  </si>
  <si>
    <t>-1179010751</t>
  </si>
  <si>
    <t>61140107</t>
  </si>
  <si>
    <t>okno plastové 1500x2070 mm, 1xotvíravé a sklopné a 1x sklopné křídlo zasklené izolačním dvojsklem, Uw=1,2 W/m2K, větrací klapky, barva bílá - bližší specifikace viz v¨PD - pozice 8</t>
  </si>
  <si>
    <t>1173515883</t>
  </si>
  <si>
    <t>61140108</t>
  </si>
  <si>
    <t>okno plastové 1500x2070 mm, 1xotvíravé a sklopné a 1x sklopné křídlo zasklené izolačním dvojsklem, Uw=1,2 W/m2K, barva bílá - bližší specifikace viz v¨PD - pozice 9</t>
  </si>
  <si>
    <t>310141223</t>
  </si>
  <si>
    <t>1122657172</t>
  </si>
  <si>
    <t>1614158816</t>
  </si>
  <si>
    <t>1442150962</t>
  </si>
  <si>
    <t>-1390829530</t>
  </si>
  <si>
    <t>"vstupní dveře" 2,40*3,00</t>
  </si>
  <si>
    <t>-971471464</t>
  </si>
  <si>
    <t>"pozice 3" 6</t>
  </si>
  <si>
    <t>61144300</t>
  </si>
  <si>
    <t>parapet plastový vnitřní - komůrkový 50 x 2 x 90 cm</t>
  </si>
  <si>
    <t>-557568574</t>
  </si>
  <si>
    <t>-2017129145</t>
  </si>
  <si>
    <t>"pozice 7" 1</t>
  </si>
  <si>
    <t>"pozice 9" 2</t>
  </si>
  <si>
    <t>61144301</t>
  </si>
  <si>
    <t>parapet plastový vnitřní - komůrkový 50 x 2 x 150 cm</t>
  </si>
  <si>
    <t>-376970919</t>
  </si>
  <si>
    <t>-1834936584</t>
  </si>
  <si>
    <t>"pozice 1" 13</t>
  </si>
  <si>
    <t>"pozice 2" 5</t>
  </si>
  <si>
    <t>"pozice 4" 1</t>
  </si>
  <si>
    <t>61144302</t>
  </si>
  <si>
    <t>parapet plastový vnitřní - komůrkový 50 x 2 x 235 cm</t>
  </si>
  <si>
    <t>-678914741</t>
  </si>
  <si>
    <t>256905894</t>
  </si>
  <si>
    <t>-848043756</t>
  </si>
  <si>
    <t>"před hlavním vstupem" 0,60*1,60</t>
  </si>
  <si>
    <t>-1168441880</t>
  </si>
  <si>
    <t>-304566402</t>
  </si>
  <si>
    <t>"před hlavním vstupem" 0,60+0,60+1,60+1,60</t>
  </si>
  <si>
    <t>1802660919</t>
  </si>
  <si>
    <t>Dodávka + montáž vstupní prosklené stěny 2400x3000 mm s vchodovými 2křídlovými dveřmi z AL profilů 1600x2100 mm, zasklení bezpečnostním izolačním dvojsklem, Ud= 1,5W/m2K - bližší specifikace viz PD - pozice 10</t>
  </si>
  <si>
    <t>334942175</t>
  </si>
  <si>
    <t>Demontáž a opětovná montáž informačních tabulí na fasádě objektu, plocha do 1m2 (celkem 1 ks)</t>
  </si>
  <si>
    <t>-276699855</t>
  </si>
  <si>
    <t>Demontáž a opětovná montáž stávajících el. zařízení po zhotovení zateplení (2x venkovní svítidlo, 1x zvonek)</t>
  </si>
  <si>
    <t>-1717388819</t>
  </si>
  <si>
    <t>Dodávka a montáž plastových dvířek 200/350 mm - bližší specifikace viz PD - pozice D/1</t>
  </si>
  <si>
    <t>2102602213</t>
  </si>
  <si>
    <t>76799679</t>
  </si>
  <si>
    <t>Dodávka a montáž nerezových dvířek 650/650 mm - bližší specifikace viz PD - pozice D/2</t>
  </si>
  <si>
    <t>893562230</t>
  </si>
  <si>
    <t>76799680</t>
  </si>
  <si>
    <t>Dodávka a montáž nerezových dvířek 850/1050 mm - bližší specifikace viz PD - pozice D/3</t>
  </si>
  <si>
    <t>1709681264</t>
  </si>
  <si>
    <t>-925439531</t>
  </si>
  <si>
    <t>-1079770923</t>
  </si>
  <si>
    <t>"před hlavním vstupem" (1,20*2,40)+((2,40+1,20+1,20)*0,18)</t>
  </si>
  <si>
    <t>"odpočet čistící zóny" -0,60*1,60</t>
  </si>
  <si>
    <t>-174627456</t>
  </si>
  <si>
    <t>2,784</t>
  </si>
  <si>
    <t>2,784*1,1 'Přepočtené koeficientem množství</t>
  </si>
  <si>
    <t>344512925</t>
  </si>
  <si>
    <t>-374451482</t>
  </si>
  <si>
    <t>"před hlavním vstupem" 2,40+0,60+0,60+1,60+1,60</t>
  </si>
  <si>
    <t>-664835677</t>
  </si>
  <si>
    <t>-799859207</t>
  </si>
  <si>
    <t>783522222</t>
  </si>
  <si>
    <t>Nátěry syntetické klempířských kcí barva dražší matný povrch 1x reaktivní, 1x základní, 2x email</t>
  </si>
  <si>
    <t>-1672241765</t>
  </si>
  <si>
    <t>"pozice K5" 98,00*0,40</t>
  </si>
  <si>
    <t>783601815</t>
  </si>
  <si>
    <t>Odstranění nátěrů z dřevěných podbití oškrabáním s obroušením</t>
  </si>
  <si>
    <t>359740782</t>
  </si>
  <si>
    <t>"stávající podbití přesahů střech na valbové střeše" (10,60+21,40+10,80+18,15+7,60+10,60)*0,90</t>
  </si>
  <si>
    <t>783612920</t>
  </si>
  <si>
    <t>Opravy nátěrů olejových truhlářských konstrukcí dvojnásobné a 1x tmel</t>
  </si>
  <si>
    <t>-469620491</t>
  </si>
  <si>
    <t>705935267</t>
  </si>
  <si>
    <t>544153217</t>
  </si>
  <si>
    <t>-1515647445</t>
  </si>
  <si>
    <t>"po výměně výplní otvor" 750,00</t>
  </si>
  <si>
    <t>-204082588</t>
  </si>
  <si>
    <t>"pozice 1" 2,35*2,07*13</t>
  </si>
  <si>
    <t>"pozice 2" 2,35*2,07*5</t>
  </si>
  <si>
    <t>"pozice 8" 1,50*2,07</t>
  </si>
  <si>
    <t>494800753</t>
  </si>
  <si>
    <t>-1972963311</t>
  </si>
  <si>
    <t>Práce a dodávky M</t>
  </si>
  <si>
    <t>21-M</t>
  </si>
  <si>
    <t>Elektromontáže</t>
  </si>
  <si>
    <t>2102201</t>
  </si>
  <si>
    <t>Demontáž a opětovná montáž svislého vedení bleskosvodu (délky 22 m) + osazení nových delších kotev (18 ks) včetně nové revizní zprávy</t>
  </si>
  <si>
    <t>-213306795</t>
  </si>
  <si>
    <t>-545606244</t>
  </si>
  <si>
    <t>VON - Vedlejší a ostatní rozpočtové náklady</t>
  </si>
  <si>
    <t>99901</t>
  </si>
  <si>
    <t xml:space="preserve">Dokumentace skutečného provedení dle vyhl. 499/2006 Sb. ve třech listinných vyhotoveních a jednom elektronickém vyhotovení na CD-Rom, dle návrhu SOD  
</t>
  </si>
  <si>
    <t>1449640679</t>
  </si>
  <si>
    <t>99902</t>
  </si>
  <si>
    <t xml:space="preserve">Výkon činností koordinátora bezpečnosti a ochrany zdraví při práci v průběhu realizace stavby, dle návrhu SOD   
</t>
  </si>
  <si>
    <t>1542319829</t>
  </si>
  <si>
    <t>99903</t>
  </si>
  <si>
    <t>Projekt skutečného provedení stavby, dle návrhu SOD</t>
  </si>
  <si>
    <t>-1709046105</t>
  </si>
  <si>
    <t>99904</t>
  </si>
  <si>
    <t>Dokumentace pro provedení stavby - dílenské výkresy zámečnických, klempířských prvků</t>
  </si>
  <si>
    <t>172989785</t>
  </si>
  <si>
    <t>99905</t>
  </si>
  <si>
    <t>Zařízení staveniště - náklady na stavební buňky, dle projketové dokumentace</t>
  </si>
  <si>
    <t>1683449534</t>
  </si>
  <si>
    <t>99906</t>
  </si>
  <si>
    <t>Zařízení staveniště - náklady na mobilní WC, dle projketové dokumentace</t>
  </si>
  <si>
    <t>1749316256</t>
  </si>
  <si>
    <t>99907</t>
  </si>
  <si>
    <t>Energie pro zařízení staveniště</t>
  </si>
  <si>
    <t>-2063976770</t>
  </si>
  <si>
    <t>99908</t>
  </si>
  <si>
    <t>Zařízení staveniště - oplocení stavby, dle projketové dokumentace</t>
  </si>
  <si>
    <t>469968590</t>
  </si>
  <si>
    <t>99909</t>
  </si>
  <si>
    <t>Povinná publicita projektu financovaného z OPŽP - dodávka a montáž velkoplošného celobarevného informačního panelu 510x240 cm k ocnačení staveniště po celou dobu stavby dle vzoru KÚ Pk. Text a umístění panelu bude určeno investorem - dle návrhu SOD</t>
  </si>
  <si>
    <t>818770120</t>
  </si>
  <si>
    <t>99910</t>
  </si>
  <si>
    <t>Povinná publicita projektu financovaného z OPŽP - dodávka a montáž 1 ks stálé informační tabule pro venkovní prostředí (pamětní desky) dle vzoru OPŽP, rozměr 30x40 cm. Text a barevnost řešení bude určena a schválena investorem - dle návrhu SOD</t>
  </si>
  <si>
    <t>-1562324823</t>
  </si>
  <si>
    <t>99911</t>
  </si>
  <si>
    <t>Inženýrská činnost - zajištění dokladů k předání stavby, dle návrhu SOD</t>
  </si>
  <si>
    <t>1073004640</t>
  </si>
  <si>
    <t>99912</t>
  </si>
  <si>
    <t>Náklady na vyklizení a vyčištění zařízení staveniště, dle projketové dokumentace</t>
  </si>
  <si>
    <t>-1719432626</t>
  </si>
  <si>
    <t>99913</t>
  </si>
  <si>
    <t>Vytyčení inženýrských sítí, ochrana stávajících vedení a zařízení před poškozením, dle stanovisek dotčených orgánů a projektové dokumentace</t>
  </si>
  <si>
    <t>1539695130</t>
  </si>
  <si>
    <t>99914</t>
  </si>
  <si>
    <t xml:space="preserve">Náklady spojené s pojištěním odpovědnosti za škodu, dle návrhu SOD 
</t>
  </si>
  <si>
    <t>1027637384</t>
  </si>
  <si>
    <t>99915</t>
  </si>
  <si>
    <t xml:space="preserve">Náklady spojené se zřízením bankovní záruk, dle návrhu SOD
</t>
  </si>
  <si>
    <t>-1097757449</t>
  </si>
  <si>
    <t>99916</t>
  </si>
  <si>
    <t>Zajištění dopravního značení včetně souhlasu správce, dle stanovisek dotčených orgánů a projektové dokumentace</t>
  </si>
  <si>
    <t>165012474</t>
  </si>
  <si>
    <t>99917</t>
  </si>
  <si>
    <t>Povolení zvláštního užívání komunikace, dle stanovisek dotčených orgánů a projektové dokumentace</t>
  </si>
  <si>
    <t>-677161527</t>
  </si>
  <si>
    <t>REKAPITULACE NÁKLADŮ STAVBY</t>
  </si>
  <si>
    <t>Název akce: Reailzace úspor energie SOU opravárenské Králiky</t>
  </si>
  <si>
    <t>Investor: Pardubický kraj, Komenského nám. 125, 530 02 Pardubice</t>
  </si>
  <si>
    <t>STAVEBNÍ OBJEKTY</t>
  </si>
  <si>
    <t>Architektonicko-stavební část</t>
  </si>
  <si>
    <t>Elektroinstalace - bleskosvod</t>
  </si>
  <si>
    <t>SO-02 Domov Mládeže</t>
  </si>
  <si>
    <t>SO-04 Budova teoretické výuky</t>
  </si>
  <si>
    <t>Stavební náklady celkem</t>
  </si>
  <si>
    <t>Celkové náklady stavby bez DPH</t>
  </si>
  <si>
    <t>DPH 21%</t>
  </si>
  <si>
    <t>Celkové náklady stavby</t>
  </si>
  <si>
    <t>POZNÁMKY:</t>
  </si>
  <si>
    <r>
      <rPr>
        <b/>
        <sz val="12"/>
        <rFont val="Arial CE"/>
        <family val="2"/>
        <charset val="238"/>
      </rPr>
      <t>Cenová soustava:</t>
    </r>
    <r>
      <rPr>
        <sz val="12"/>
        <rFont val="Arial CE"/>
        <family val="2"/>
        <charset val="238"/>
      </rPr>
      <t xml:space="preserve"> 
Použita je cenová soustava ÚRS  PRAHA a.s., software euroCALC 3 – CALLIDA s.r.o. a KROS Plus (položky osmi a devítimístné číselníky).
Cenová soustava je doplněna o předběžné ceny - "vlastní kalkulaci" (položky s pokráceným číselným kódem).
Soupis prací a výkaz výměr je vyhotoven na základě PD č. z. 3750-14-3, vyhotovené firmou Optima spol. s r. o. Vysoké Mýto (06/2014). 
Elektronický výstup soupisu prací a výkazu výměr je proveden do otevřeného formátu *xls.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</si>
  <si>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Oddíl</t>
  </si>
  <si>
    <t>JKSO</t>
  </si>
  <si>
    <t>CPV</t>
  </si>
  <si>
    <t>CZ-CPA</t>
  </si>
  <si>
    <t>CZ-CC</t>
  </si>
  <si>
    <t>Stavební část</t>
  </si>
  <si>
    <t>45453000-7</t>
  </si>
  <si>
    <t>41.00.4</t>
  </si>
  <si>
    <t>Bleskosvody</t>
  </si>
  <si>
    <t>45312311-0</t>
  </si>
  <si>
    <t>801 72 </t>
  </si>
  <si>
    <t>41.00.3</t>
  </si>
  <si>
    <t>801 33</t>
  </si>
  <si>
    <t>Poř.</t>
  </si>
  <si>
    <t>Alter. kód</t>
  </si>
  <si>
    <t>Výměra bez ztr.</t>
  </si>
  <si>
    <t>Ztratné</t>
  </si>
  <si>
    <t>Výměra</t>
  </si>
  <si>
    <t>Jedn. cena</t>
  </si>
  <si>
    <t>Cena</t>
  </si>
  <si>
    <t>Jedn. hmotn.</t>
  </si>
  <si>
    <t>Hmotnost</t>
  </si>
  <si>
    <t>Jedn. suť</t>
  </si>
  <si>
    <t>Suť</t>
  </si>
  <si>
    <t>Sazba DPH</t>
  </si>
  <si>
    <t>Komentář</t>
  </si>
  <si>
    <t>Objekt</t>
  </si>
  <si>
    <t>SO 02: DOMOV MLÁDEŽE</t>
  </si>
  <si>
    <t>_</t>
  </si>
  <si>
    <t>046: Zemní práce pro montážní práce</t>
  </si>
  <si>
    <t>##T2##N_Catalog_catGUID</t>
  </si>
  <si>
    <t>##T2##PRO_ITEM_catID</t>
  </si>
  <si>
    <t>##T2##PRO_ITEM_iteCode</t>
  </si>
  <si>
    <t>##T2##PRO_ITEM_szvCode</t>
  </si>
  <si>
    <t>##T2##PRO_ITEM_tevCode</t>
  </si>
  <si>
    <t>MP</t>
  </si>
  <si>
    <t>460200143</t>
  </si>
  <si>
    <t>Hloubení kabelových nezapažených rýh ručně š 35 cm, hl 60 cm, v hornině tř 3</t>
  </si>
  <si>
    <t>SO 02</t>
  </si>
  <si>
    <t>046</t>
  </si>
  <si>
    <t>460560143</t>
  </si>
  <si>
    <t>Zásyp rýh ručně šířky 35 cm, hloubky 60 cm, z horniny třídy 3</t>
  </si>
  <si>
    <t>460620013</t>
  </si>
  <si>
    <t>Provizorní úprava terénu se zhutněním, v hornině tř 3</t>
  </si>
  <si>
    <t>740: Silnoproud</t>
  </si>
  <si>
    <t>H</t>
  </si>
  <si>
    <t>34571109</t>
  </si>
  <si>
    <t>Trubka elektroinstalační pancéřová pevná z PH L3m 8032</t>
  </si>
  <si>
    <t>740</t>
  </si>
  <si>
    <t>34571428</t>
  </si>
  <si>
    <t>Krabice pancéřová z PH 8111 117x117x58 mm svorkovnicí S-96</t>
  </si>
  <si>
    <t>35441073</t>
  </si>
  <si>
    <t>Drát průměr 10 mm FeZn (45m)</t>
  </si>
  <si>
    <t>35441077</t>
  </si>
  <si>
    <t>Drát průměr 8 mm AlMgSi ( 328m)</t>
  </si>
  <si>
    <t>35441560</t>
  </si>
  <si>
    <t>Podpěra vedení PV23 FeZn na plechové střechy 110 mm</t>
  </si>
  <si>
    <t>35441885</t>
  </si>
  <si>
    <t>Svorka spojovací SS pro lano D8-10 mm</t>
  </si>
  <si>
    <t>35441895</t>
  </si>
  <si>
    <t>Svorka připojovací SP1 k připojení kovových částí</t>
  </si>
  <si>
    <t>35441905</t>
  </si>
  <si>
    <t>Svorka připojovací SOc k připojení okapových žlabů</t>
  </si>
  <si>
    <t>35441925</t>
  </si>
  <si>
    <t>Svorka zkušební SZ pro lano D6-12 mm   FeZn</t>
  </si>
  <si>
    <t>35441986</t>
  </si>
  <si>
    <t>Svorka odbočovací a spojovací SR 2a pro pásek 30x4 mm    FeZn</t>
  </si>
  <si>
    <t>35441996</t>
  </si>
  <si>
    <t>Svorka odbočovací a spojovací SR 3a pro spojování kruhových a páskových vodičů    FeZn</t>
  </si>
  <si>
    <t>35442062</t>
  </si>
  <si>
    <t>Páska zemnící 30 x 4 mm FeZn (142m)</t>
  </si>
  <si>
    <t>743131112</t>
  </si>
  <si>
    <t>Montáž trubka ochranná do krabic plastová tuhá D do 32 mm uložená pevně</t>
  </si>
  <si>
    <t>743424121</t>
  </si>
  <si>
    <t>Montáž rozvodka pancéřová plastová čtyřhranná typ 8111</t>
  </si>
  <si>
    <t>743612112</t>
  </si>
  <si>
    <t>Montáž vodič uzemňovací FeZn pásek průřezu do 120 mm2v průmyslové výstavbě v zemi</t>
  </si>
  <si>
    <t>743621110</t>
  </si>
  <si>
    <t>Montáž drát nebo lano hromosvodné svodové D do 10 mm s podpěrou</t>
  </si>
  <si>
    <t>743622100</t>
  </si>
  <si>
    <t>Montáž svorka hromosvodná typ SS, SR 03 se 2 šrouby</t>
  </si>
  <si>
    <t>743622200</t>
  </si>
  <si>
    <t>Montáž svorka hromosvodná typ ST, SJ, SK, SZ, SR01, 02 se 3 šrouby</t>
  </si>
  <si>
    <t>743629300</t>
  </si>
  <si>
    <t>Montáž vedení hromosvodné-štítek k označení svodu</t>
  </si>
  <si>
    <t>X01</t>
  </si>
  <si>
    <t>Jímací tyč - pomocný jímač 0,6 m</t>
  </si>
  <si>
    <t>X02</t>
  </si>
  <si>
    <t>Montáž - jímací tyče - pomocný jímač 0,6 m</t>
  </si>
  <si>
    <t>X03</t>
  </si>
  <si>
    <t>Úprava stávajícího zařízení</t>
  </si>
  <si>
    <t>X04</t>
  </si>
  <si>
    <t>Tvarování mont. dílu</t>
  </si>
  <si>
    <t>X10</t>
  </si>
  <si>
    <t>Demontáž stávajícího hromosvodu, vč. odvozu a likvidace</t>
  </si>
  <si>
    <t>X60</t>
  </si>
  <si>
    <t>Drobný instalační materiál</t>
  </si>
  <si>
    <t>sada</t>
  </si>
  <si>
    <t>X68</t>
  </si>
  <si>
    <t>PPV 6% z montáže : materiál + práce</t>
  </si>
  <si>
    <t>soubor</t>
  </si>
  <si>
    <t>X69</t>
  </si>
  <si>
    <t>Spolupráce s revizním technikem</t>
  </si>
  <si>
    <t>X70</t>
  </si>
  <si>
    <t>Provedení revizní zkoušky vč. revizní zprávy dle ČSN 33 1500,ČSN 33 2000-6 ed.2</t>
  </si>
  <si>
    <t>Reailzace úspor energie SOU opravárenské Králiky</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</si>
</sst>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6" formatCode="#,##0\ &quot;Kč&quot;;[Red]\-#,##0\ &quot;Kč&quot;"/>
    <numFmt numFmtId="8" formatCode="#,##0.00\ &quot;Kč&quot;;[Red]\-#,##0.00\ &quot;Kč&quot;"/>
    <numFmt numFmtId="42" formatCode="_-* #,##0\ &quot;Kč&quot;_-;\-* #,##0\ &quot;Kč&quot;_-;_-* &quot;-&quot;\ &quot;Kč&quot;_-;_-@_-"/>
    <numFmt numFmtId="41" formatCode="_-* #,##0\ _K_č_-;\-* #,##0\ _K_č_-;_-* &quot;-&quot;\ _K_č_-;_-@_-"/>
    <numFmt numFmtId="43" formatCode="_-* #,##0.00\ _K_č_-;\-* #,##0.00\ _K_č_-;_-* &quot;-&quot;??\ _K_č_-;_-@_-"/>
    <numFmt numFmtId="164" formatCode="#,##0.00;\-#,##0.00"/>
    <numFmt numFmtId="165" formatCode="0.00%;\-0.00%"/>
    <numFmt numFmtId="166" formatCode="dd\.mm\.yyyy"/>
    <numFmt numFmtId="167" formatCode="#,##0.00000;\-#,##0.00000"/>
    <numFmt numFmtId="168" formatCode="#,##0.000;\-#,##0.000"/>
    <numFmt numFmtId="169" formatCode="#,##0\ &quot;Kč&quot;"/>
    <numFmt numFmtId="170" formatCode="_ * #,##0_ ;_ * \-#,##0_ ;_ * &quot;-&quot;_ ;_ @_ "/>
    <numFmt numFmtId="171" formatCode="_ * #,##0.00_ ;_ * \-#,##0.00_ ;_ * &quot;-&quot;??_ ;_ @_ "/>
    <numFmt numFmtId="172" formatCode="_ &quot;Fr.&quot;\ * #,##0_ ;_ &quot;Fr.&quot;\ * \-#,##0_ ;_ &quot;Fr.&quot;\ * &quot;-&quot;_ ;_ @_ "/>
    <numFmt numFmtId="173" formatCode="_ &quot;Fr.&quot;\ * #,##0.00_ ;_ &quot;Fr.&quot;\ * \-#,##0.00_ ;_ &quot;Fr.&quot;\ * &quot;-&quot;??_ ;_ @_ "/>
    <numFmt numFmtId="174" formatCode="_(#,##0&quot;.&quot;_);;;_(@_)"/>
    <numFmt numFmtId="175" formatCode="_(#,##0.0??;\-\ #,##0.0??;&quot;–&quot;???;_(@_)"/>
    <numFmt numFmtId="176" formatCode="_(#,##0.00_);[Red]\-\ #,##0.00_);&quot;–&quot;??;_(@_)"/>
    <numFmt numFmtId="177" formatCode="_(#,##0_);[Red]\-\ #,##0_);&quot;–&quot;??;_(@_)"/>
    <numFmt numFmtId="178" formatCode="_(#,##0.00000_);[Red]\-\ #,##0.00000_);&quot;–&quot;??;_(@_)"/>
    <numFmt numFmtId="179" formatCode="_(#,##0.0_);[Red]\-\ #,##0.0_);&quot;–&quot;??;_(@_)"/>
    <numFmt numFmtId="180" formatCode="#"/>
  </numFmts>
  <fonts count="63">
    <font>
      <sz val="8"/>
      <name val="Trebuchet MS"/>
      <charset val="238"/>
    </font>
    <font>
      <sz val="10"/>
      <color indexed="16"/>
      <name val="Trebuchet MS"/>
      <charset val="238"/>
    </font>
    <font>
      <sz val="8"/>
      <color indexed="48"/>
      <name val="Trebuchet MS"/>
      <charset val="238"/>
    </font>
    <font>
      <b/>
      <sz val="16"/>
      <name val="Trebuchet MS"/>
      <charset val="238"/>
    </font>
    <font>
      <sz val="9"/>
      <color indexed="55"/>
      <name val="Trebuchet MS"/>
      <charset val="238"/>
    </font>
    <font>
      <sz val="9"/>
      <name val="Trebuchet MS"/>
      <charset val="238"/>
    </font>
    <font>
      <b/>
      <sz val="12"/>
      <name val="Trebuchet MS"/>
      <charset val="238"/>
    </font>
    <font>
      <b/>
      <sz val="10"/>
      <name val="Trebuchet MS"/>
      <charset val="238"/>
    </font>
    <font>
      <sz val="8"/>
      <color indexed="55"/>
      <name val="Trebuchet MS"/>
      <charset val="238"/>
    </font>
    <font>
      <b/>
      <sz val="12"/>
      <color indexed="16"/>
      <name val="Trebuchet MS"/>
      <charset val="238"/>
    </font>
    <font>
      <sz val="12"/>
      <name val="Trebuchet MS"/>
      <charset val="238"/>
    </font>
    <font>
      <sz val="12"/>
      <color indexed="56"/>
      <name val="Trebuchet MS"/>
      <charset val="238"/>
    </font>
    <font>
      <sz val="10"/>
      <name val="Trebuchet MS"/>
      <charset val="238"/>
    </font>
    <font>
      <sz val="10"/>
      <color indexed="56"/>
      <name val="Trebuchet MS"/>
      <charset val="238"/>
    </font>
    <font>
      <sz val="8"/>
      <color indexed="16"/>
      <name val="Trebuchet MS"/>
      <charset val="238"/>
    </font>
    <font>
      <b/>
      <sz val="8"/>
      <name val="Trebuchet MS"/>
      <charset val="238"/>
    </font>
    <font>
      <sz val="8"/>
      <color indexed="56"/>
      <name val="Trebuchet MS"/>
      <charset val="238"/>
    </font>
    <font>
      <sz val="8"/>
      <color indexed="63"/>
      <name val="Trebuchet MS"/>
      <charset val="238"/>
    </font>
    <font>
      <sz val="7"/>
      <color indexed="55"/>
      <name val="Trebuchet MS"/>
      <charset val="238"/>
    </font>
    <font>
      <i/>
      <sz val="8"/>
      <color indexed="12"/>
      <name val="Trebuchet MS"/>
      <charset val="238"/>
    </font>
    <font>
      <sz val="8"/>
      <color indexed="20"/>
      <name val="Trebuchet MS"/>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Helv"/>
      <charset val="204"/>
    </font>
    <font>
      <sz val="10"/>
      <name val="Helv"/>
      <family val="2"/>
    </font>
    <font>
      <sz val="10"/>
      <name val="Helv"/>
      <charset val="238"/>
    </font>
    <font>
      <sz val="10"/>
      <name val="Helv"/>
    </font>
    <font>
      <sz val="10"/>
      <name val="MS Sans Serif"/>
      <family val="2"/>
      <charset val="238"/>
    </font>
    <font>
      <b/>
      <sz val="24"/>
      <name val="Tahoma"/>
      <family val="2"/>
      <charset val="238"/>
    </font>
    <font>
      <sz val="8"/>
      <color indexed="8"/>
      <name val=".HelveticaLightTTEE"/>
      <family val="2"/>
      <charset val="2"/>
    </font>
    <font>
      <sz val="8"/>
      <name val="Trebuchet MS"/>
      <family val="2"/>
      <charset val="238"/>
    </font>
    <font>
      <sz val="10"/>
      <name val="Arial"/>
      <charset val="238"/>
    </font>
    <font>
      <sz val="11"/>
      <color indexed="8"/>
      <name val="Calibri"/>
      <family val="2"/>
      <charset val="238"/>
    </font>
    <font>
      <sz val="14"/>
      <name val="Tahoma"/>
      <family val="2"/>
      <charset val="238"/>
    </font>
    <font>
      <sz val="8"/>
      <color indexed="8"/>
      <name val="Arial CE"/>
      <family val="2"/>
      <charset val="238"/>
    </font>
    <font>
      <sz val="9"/>
      <name val="Arial CE"/>
      <family val="2"/>
      <charset val="238"/>
    </font>
    <font>
      <b/>
      <sz val="20"/>
      <name val="Arial"/>
      <family val="2"/>
    </font>
    <font>
      <sz val="10"/>
      <color indexed="17"/>
      <name val="Tahoma"/>
      <family val="2"/>
      <charset val="238"/>
    </font>
    <font>
      <sz val="10"/>
      <color indexed="16"/>
      <name val="Tahoma"/>
      <family val="2"/>
      <charset val="238"/>
    </font>
    <font>
      <sz val="10"/>
      <color indexed="8"/>
      <name val="Arial"/>
      <family val="2"/>
      <charset val="238"/>
    </font>
    <font>
      <sz val="10"/>
      <color indexed="8"/>
      <name val="Tahoma"/>
      <family val="2"/>
      <charset val="238"/>
    </font>
    <font>
      <sz val="10"/>
      <color indexed="18"/>
      <name val="Tahoma"/>
      <family val="2"/>
      <charset val="238"/>
    </font>
    <font>
      <b/>
      <sz val="12"/>
      <color indexed="25"/>
      <name val="Arial"/>
      <family val="2"/>
      <charset val="238"/>
    </font>
    <font>
      <sz val="10"/>
      <color indexed="18"/>
      <name val="Arial"/>
      <family val="2"/>
      <charset val="238"/>
    </font>
    <font>
      <b/>
      <sz val="9"/>
      <color indexed="18"/>
      <name val="Arial"/>
      <family val="2"/>
      <charset val="238"/>
    </font>
    <font>
      <b/>
      <sz val="10"/>
      <color indexed="61"/>
      <name val="Arial"/>
      <family val="2"/>
      <charset val="238"/>
    </font>
    <font>
      <sz val="9"/>
      <name val="Arial"/>
      <family val="2"/>
      <charset val="238"/>
    </font>
    <font>
      <sz val="9"/>
      <color indexed="8"/>
      <name val="Arial"/>
      <family val="2"/>
      <charset val="238"/>
    </font>
    <font>
      <sz val="9"/>
      <color indexed="8"/>
      <name val="Arial CE"/>
      <charset val="238"/>
    </font>
    <font>
      <sz val="10"/>
      <color indexed="8"/>
      <name val="Arial CE"/>
      <charset val="238"/>
    </font>
    <font>
      <b/>
      <sz val="10"/>
      <color theme="0"/>
      <name val="Arial"/>
      <family val="2"/>
      <charset val="238"/>
    </font>
    <font>
      <b/>
      <sz val="9"/>
      <color theme="0"/>
      <name val="Arial"/>
      <family val="2"/>
      <charset val="238"/>
    </font>
    <font>
      <b/>
      <i/>
      <sz val="1"/>
      <color theme="0"/>
      <name val="Calibri"/>
      <family val="2"/>
      <charset val="238"/>
      <scheme val="minor"/>
    </font>
  </fonts>
  <fills count="9">
    <fill>
      <patternFill patternType="none"/>
    </fill>
    <fill>
      <patternFill patternType="gray125"/>
    </fill>
    <fill>
      <patternFill patternType="solid">
        <fgColor indexed="43"/>
      </patternFill>
    </fill>
    <fill>
      <patternFill patternType="lightGray">
        <fgColor indexed="22"/>
      </patternFill>
    </fill>
    <fill>
      <patternFill patternType="lightGray">
        <fgColor indexed="22"/>
        <bgColor indexed="9"/>
      </patternFill>
    </fill>
    <fill>
      <patternFill patternType="solid">
        <fgColor indexed="13"/>
        <bgColor indexed="64"/>
      </patternFill>
    </fill>
    <fill>
      <patternFill patternType="solid">
        <fgColor indexed="22"/>
      </patternFill>
    </fill>
    <fill>
      <patternFill patternType="solid">
        <fgColor theme="3" tint="0.79998168889431442"/>
        <bgColor indexed="64"/>
      </patternFill>
    </fill>
    <fill>
      <patternFill patternType="solid">
        <fgColor theme="0"/>
        <bgColor indexed="64"/>
      </patternFill>
    </fill>
  </fills>
  <borders count="53">
    <border>
      <left/>
      <right/>
      <top/>
      <bottom/>
      <diagonal/>
    </border>
    <border>
      <left/>
      <right/>
      <top/>
      <bottom style="hair">
        <color indexed="64"/>
      </bottom>
      <diagonal/>
    </border>
    <border>
      <left style="thin">
        <color indexed="8"/>
      </left>
      <right style="thin">
        <color indexed="8"/>
      </right>
      <top style="thin">
        <color indexed="8"/>
      </top>
      <bottom style="thin">
        <color indexed="8"/>
      </bottom>
      <diagonal/>
    </border>
    <border>
      <left/>
      <right style="thin">
        <color indexed="64"/>
      </right>
      <top/>
      <bottom/>
      <diagonal/>
    </border>
    <border>
      <left/>
      <right/>
      <top style="medium">
        <color indexed="64"/>
      </top>
      <bottom style="medium">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hair">
        <color indexed="8"/>
      </left>
      <right/>
      <top style="hair">
        <color indexed="8"/>
      </top>
      <bottom style="hair">
        <color indexed="8"/>
      </bottom>
      <diagonal/>
    </border>
    <border>
      <left/>
      <right/>
      <top style="hair">
        <color indexed="8"/>
      </top>
      <bottom style="hair">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hair">
        <color indexed="55"/>
      </top>
      <bottom/>
      <diagonal/>
    </border>
    <border>
      <left style="hair">
        <color indexed="55"/>
      </left>
      <right/>
      <top style="hair">
        <color indexed="55"/>
      </top>
      <bottom style="hair">
        <color indexed="55"/>
      </bottom>
      <diagonal/>
    </border>
    <border>
      <left/>
      <right/>
      <top style="hair">
        <color indexed="55"/>
      </top>
      <bottom style="hair">
        <color indexed="55"/>
      </bottom>
      <diagonal/>
    </border>
    <border>
      <left/>
      <right style="hair">
        <color indexed="55"/>
      </right>
      <top style="hair">
        <color indexed="55"/>
      </top>
      <bottom style="hair">
        <color indexed="55"/>
      </bottom>
      <diagonal/>
    </border>
    <border>
      <left style="hair">
        <color indexed="55"/>
      </left>
      <right/>
      <top style="hair">
        <color indexed="55"/>
      </top>
      <bottom/>
      <diagonal/>
    </border>
    <border>
      <left/>
      <right style="thin">
        <color indexed="8"/>
      </right>
      <top style="hair">
        <color indexed="55"/>
      </top>
      <bottom/>
      <diagonal/>
    </border>
    <border>
      <left/>
      <right style="thin">
        <color indexed="8"/>
      </right>
      <top style="hair">
        <color indexed="8"/>
      </top>
      <bottom style="hair">
        <color indexed="8"/>
      </bottom>
      <diagonal/>
    </border>
    <border>
      <left/>
      <right/>
      <top/>
      <bottom style="hair">
        <color indexed="55"/>
      </bottom>
      <diagonal/>
    </border>
    <border>
      <left/>
      <right style="hair">
        <color indexed="55"/>
      </right>
      <top style="hair">
        <color indexed="55"/>
      </top>
      <bottom/>
      <diagonal/>
    </border>
    <border>
      <left style="hair">
        <color indexed="55"/>
      </left>
      <right/>
      <top/>
      <bottom/>
      <diagonal/>
    </border>
    <border>
      <left/>
      <right style="hair">
        <color indexed="55"/>
      </right>
      <top/>
      <bottom/>
      <diagonal/>
    </border>
    <border>
      <left style="hair">
        <color indexed="55"/>
      </left>
      <right style="hair">
        <color indexed="55"/>
      </right>
      <top style="hair">
        <color indexed="55"/>
      </top>
      <bottom style="hair">
        <color indexed="55"/>
      </bottom>
      <diagonal/>
    </border>
    <border>
      <left/>
      <right style="hair">
        <color indexed="55"/>
      </right>
      <top/>
      <bottom style="hair">
        <color indexed="55"/>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style="hair">
        <color indexed="64"/>
      </right>
      <top style="hair">
        <color indexed="64"/>
      </top>
      <bottom style="hair">
        <color indexed="64"/>
      </bottom>
      <diagonal/>
    </border>
  </borders>
  <cellStyleXfs count="124">
    <xf numFmtId="0" fontId="0" fillId="0" borderId="0" applyAlignment="0">
      <alignment vertical="top" wrapText="1"/>
      <protection locked="0"/>
    </xf>
    <xf numFmtId="0" fontId="21" fillId="0" borderId="0" applyProtection="0"/>
    <xf numFmtId="0" fontId="21" fillId="0" borderId="0" applyProtection="0"/>
    <xf numFmtId="0" fontId="21" fillId="0" borderId="0" applyProtection="0"/>
    <xf numFmtId="0" fontId="21" fillId="0" borderId="0" applyProtection="0"/>
    <xf numFmtId="0" fontId="21" fillId="0" borderId="0" applyProtection="0"/>
    <xf numFmtId="0" fontId="21" fillId="0" borderId="0" applyProtection="0"/>
    <xf numFmtId="0" fontId="21" fillId="0" borderId="0" applyProtection="0"/>
    <xf numFmtId="0" fontId="21" fillId="0" borderId="0" applyProtection="0"/>
    <xf numFmtId="0" fontId="21" fillId="0" borderId="0" applyProtection="0"/>
    <xf numFmtId="0" fontId="21" fillId="0" borderId="0" applyProtection="0"/>
    <xf numFmtId="0" fontId="21" fillId="0" borderId="0" applyProtection="0"/>
    <xf numFmtId="0" fontId="21" fillId="0" borderId="0" applyProtection="0"/>
    <xf numFmtId="0" fontId="21" fillId="0" borderId="0" applyProtection="0"/>
    <xf numFmtId="0" fontId="21" fillId="0" borderId="0" applyProtection="0"/>
    <xf numFmtId="0" fontId="33" fillId="0" borderId="0"/>
    <xf numFmtId="0" fontId="34" fillId="0" borderId="0"/>
    <xf numFmtId="0" fontId="21" fillId="0" borderId="0" applyProtection="0"/>
    <xf numFmtId="0" fontId="21" fillId="0" borderId="0" applyProtection="0"/>
    <xf numFmtId="0" fontId="21" fillId="0" borderId="0" applyProtection="0"/>
    <xf numFmtId="0" fontId="21" fillId="0" borderId="0" applyProtection="0"/>
    <xf numFmtId="0" fontId="29" fillId="0" borderId="0"/>
    <xf numFmtId="0" fontId="35" fillId="0" borderId="0"/>
    <xf numFmtId="0" fontId="35" fillId="0" borderId="0"/>
    <xf numFmtId="0" fontId="35" fillId="0" borderId="0"/>
    <xf numFmtId="0" fontId="36" fillId="0" borderId="0"/>
    <xf numFmtId="0" fontId="21" fillId="0" borderId="0" applyProtection="0"/>
    <xf numFmtId="0" fontId="21" fillId="0" borderId="0" applyProtection="0"/>
    <xf numFmtId="0" fontId="21" fillId="0" borderId="0" applyProtection="0"/>
    <xf numFmtId="0" fontId="21" fillId="0" borderId="0" applyProtection="0"/>
    <xf numFmtId="0" fontId="21" fillId="0" borderId="0" applyProtection="0"/>
    <xf numFmtId="0" fontId="21" fillId="0" borderId="0" applyProtection="0"/>
    <xf numFmtId="0" fontId="21" fillId="0" borderId="0" applyProtection="0"/>
    <xf numFmtId="0" fontId="21" fillId="0" borderId="0" applyProtection="0"/>
    <xf numFmtId="0" fontId="21" fillId="0" borderId="0" applyProtection="0"/>
    <xf numFmtId="0" fontId="21" fillId="0" borderId="0" applyProtection="0"/>
    <xf numFmtId="0" fontId="21" fillId="0" borderId="0" applyProtection="0"/>
    <xf numFmtId="41" fontId="29" fillId="0" borderId="0" applyFont="0" applyFill="0" applyBorder="0" applyAlignment="0" applyProtection="0"/>
    <xf numFmtId="43" fontId="29" fillId="0" borderId="0" applyFont="0" applyFill="0" applyBorder="0" applyAlignment="0" applyProtection="0"/>
    <xf numFmtId="6" fontId="37" fillId="0" borderId="0" applyFont="0" applyFill="0" applyBorder="0" applyAlignment="0" applyProtection="0"/>
    <xf numFmtId="8" fontId="37" fillId="0" borderId="0" applyFont="0" applyFill="0" applyBorder="0" applyAlignment="0" applyProtection="0"/>
    <xf numFmtId="42" fontId="21" fillId="0" borderId="0" applyFont="0" applyFill="0" applyBorder="0" applyAlignment="0" applyProtection="0"/>
    <xf numFmtId="42" fontId="21" fillId="0" borderId="0" applyFont="0" applyFill="0" applyBorder="0" applyAlignment="0" applyProtection="0"/>
    <xf numFmtId="42" fontId="21" fillId="0" borderId="0" applyFont="0" applyFill="0" applyBorder="0" applyAlignment="0" applyProtection="0"/>
    <xf numFmtId="42" fontId="21" fillId="0" borderId="0" applyFont="0" applyFill="0" applyBorder="0" applyAlignment="0" applyProtection="0"/>
    <xf numFmtId="42" fontId="21" fillId="0" borderId="0" applyFont="0" applyFill="0" applyBorder="0" applyAlignment="0" applyProtection="0"/>
    <xf numFmtId="170" fontId="29" fillId="0" borderId="0" applyFont="0" applyFill="0" applyBorder="0" applyAlignment="0" applyProtection="0"/>
    <xf numFmtId="171" fontId="29" fillId="0" borderId="0" applyFont="0" applyFill="0" applyBorder="0" applyAlignment="0" applyProtection="0"/>
    <xf numFmtId="0" fontId="21" fillId="0" borderId="0"/>
    <xf numFmtId="0" fontId="26" fillId="0" borderId="0"/>
    <xf numFmtId="0" fontId="38" fillId="0" borderId="0"/>
    <xf numFmtId="0" fontId="39" fillId="0" borderId="1" applyNumberFormat="0" applyFont="0" applyFill="0" applyAlignment="0" applyProtection="0">
      <alignment horizontal="left"/>
    </xf>
    <xf numFmtId="0" fontId="21" fillId="0" borderId="0" applyNumberFormat="0" applyFill="0" applyBorder="0" applyAlignment="0" applyProtection="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3" fillId="0" borderId="0" applyAlignment="0">
      <alignment vertical="top" wrapText="1"/>
      <protection locked="0"/>
    </xf>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3" fillId="0" borderId="0" applyAlignment="0">
      <alignment vertical="top" wrapText="1"/>
      <protection locked="0"/>
    </xf>
    <xf numFmtId="0" fontId="21" fillId="0" borderId="0"/>
    <xf numFmtId="0" fontId="29" fillId="0" borderId="0"/>
    <xf numFmtId="0" fontId="40" fillId="0" borderId="0" applyAlignment="0">
      <alignment vertical="top" wrapText="1"/>
      <protection locked="0"/>
    </xf>
    <xf numFmtId="0" fontId="41" fillId="0" borderId="0"/>
    <xf numFmtId="0" fontId="29" fillId="0" borderId="0"/>
    <xf numFmtId="0" fontId="29" fillId="0" borderId="0"/>
    <xf numFmtId="0" fontId="29" fillId="0" borderId="0"/>
    <xf numFmtId="0" fontId="29" fillId="0" borderId="0"/>
    <xf numFmtId="0" fontId="42" fillId="0" borderId="0"/>
    <xf numFmtId="0" fontId="29" fillId="0" borderId="0"/>
    <xf numFmtId="0" fontId="29" fillId="0" borderId="0"/>
    <xf numFmtId="0" fontId="29" fillId="0" borderId="0"/>
    <xf numFmtId="0" fontId="29" fillId="0" borderId="0"/>
    <xf numFmtId="0" fontId="21" fillId="0" borderId="0"/>
    <xf numFmtId="0" fontId="21" fillId="0" borderId="0"/>
    <xf numFmtId="0" fontId="43" fillId="0" borderId="0"/>
    <xf numFmtId="0" fontId="44" fillId="0" borderId="2">
      <alignment horizontal="justify" vertical="center" wrapText="1"/>
      <protection locked="0"/>
    </xf>
    <xf numFmtId="0" fontId="37" fillId="0" borderId="0"/>
    <xf numFmtId="0" fontId="30" fillId="3" borderId="0">
      <alignment horizontal="left"/>
    </xf>
    <xf numFmtId="0" fontId="24" fillId="4" borderId="0"/>
    <xf numFmtId="0" fontId="35" fillId="0" borderId="0"/>
    <xf numFmtId="0" fontId="45" fillId="0" borderId="3">
      <alignment horizontal="left"/>
    </xf>
    <xf numFmtId="0" fontId="30" fillId="0" borderId="0"/>
    <xf numFmtId="0" fontId="46" fillId="5" borderId="4">
      <alignment vertical="center"/>
    </xf>
    <xf numFmtId="172" fontId="29" fillId="0" borderId="0" applyFont="0" applyFill="0" applyBorder="0" applyAlignment="0" applyProtection="0"/>
    <xf numFmtId="173" fontId="29" fillId="0" borderId="0" applyFont="0" applyFill="0" applyBorder="0" applyAlignment="0" applyProtection="0"/>
    <xf numFmtId="0" fontId="21" fillId="0" borderId="0"/>
  </cellStyleXfs>
  <cellXfs count="286">
    <xf numFmtId="0" fontId="0" fillId="0" borderId="0" xfId="0" applyAlignment="1">
      <alignment vertical="top"/>
      <protection locked="0"/>
    </xf>
    <xf numFmtId="0" fontId="0" fillId="0" borderId="0" xfId="0" applyFont="1" applyAlignment="1">
      <alignment horizontal="left" vertical="top"/>
      <protection locked="0"/>
    </xf>
    <xf numFmtId="0" fontId="0" fillId="0" borderId="0" xfId="0" applyAlignment="1">
      <alignment horizontal="left" vertical="top"/>
      <protection locked="0"/>
    </xf>
    <xf numFmtId="0" fontId="0" fillId="2" borderId="0" xfId="0" applyFill="1" applyAlignment="1">
      <alignment horizontal="left" vertical="top"/>
      <protection locked="0"/>
    </xf>
    <xf numFmtId="0" fontId="0" fillId="2" borderId="0" xfId="0" applyFont="1" applyFill="1" applyAlignment="1">
      <alignment horizontal="left" vertical="top"/>
      <protection locked="0"/>
    </xf>
    <xf numFmtId="0" fontId="1" fillId="2" borderId="0" xfId="0" applyFont="1" applyFill="1" applyAlignment="1">
      <alignment horizontal="left" vertical="center"/>
      <protection locked="0"/>
    </xf>
    <xf numFmtId="0" fontId="0" fillId="0" borderId="0" xfId="0" applyFont="1" applyAlignment="1">
      <alignment horizontal="left" vertical="center"/>
      <protection locked="0"/>
    </xf>
    <xf numFmtId="0" fontId="0" fillId="0" borderId="5" xfId="0" applyBorder="1" applyAlignment="1">
      <alignment horizontal="left" vertical="top"/>
      <protection locked="0"/>
    </xf>
    <xf numFmtId="0" fontId="0" fillId="0" borderId="6" xfId="0" applyBorder="1" applyAlignment="1">
      <alignment horizontal="left" vertical="top"/>
      <protection locked="0"/>
    </xf>
    <xf numFmtId="0" fontId="0" fillId="0" borderId="7" xfId="0" applyBorder="1" applyAlignment="1">
      <alignment horizontal="left" vertical="top"/>
      <protection locked="0"/>
    </xf>
    <xf numFmtId="0" fontId="0" fillId="0" borderId="8" xfId="0" applyBorder="1" applyAlignment="1">
      <alignment horizontal="left" vertical="top"/>
      <protection locked="0"/>
    </xf>
    <xf numFmtId="0" fontId="3" fillId="0" borderId="0" xfId="0" applyFont="1" applyAlignment="1">
      <alignment horizontal="left" vertical="center"/>
      <protection locked="0"/>
    </xf>
    <xf numFmtId="0" fontId="0" fillId="0" borderId="9" xfId="0" applyBorder="1" applyAlignment="1">
      <alignment horizontal="left" vertical="top"/>
      <protection locked="0"/>
    </xf>
    <xf numFmtId="0" fontId="2" fillId="0" borderId="0" xfId="0" applyFont="1" applyAlignment="1">
      <alignment horizontal="left" vertical="center"/>
      <protection locked="0"/>
    </xf>
    <xf numFmtId="0" fontId="5" fillId="0" borderId="0" xfId="0" applyFont="1" applyAlignment="1">
      <alignment horizontal="left" vertical="center"/>
      <protection locked="0"/>
    </xf>
    <xf numFmtId="0" fontId="4" fillId="0" borderId="0" xfId="0" applyFont="1" applyAlignment="1">
      <alignment horizontal="left" vertical="center"/>
      <protection locked="0"/>
    </xf>
    <xf numFmtId="0" fontId="0" fillId="0" borderId="8" xfId="0" applyBorder="1" applyAlignment="1">
      <alignment horizontal="left" vertical="center"/>
      <protection locked="0"/>
    </xf>
    <xf numFmtId="0" fontId="0" fillId="0" borderId="9" xfId="0" applyBorder="1" applyAlignment="1">
      <alignment horizontal="left" vertical="center"/>
      <protection locked="0"/>
    </xf>
    <xf numFmtId="0" fontId="8" fillId="0" borderId="0" xfId="0" applyFont="1" applyAlignment="1">
      <alignment horizontal="right" vertical="center"/>
      <protection locked="0"/>
    </xf>
    <xf numFmtId="0" fontId="8" fillId="0" borderId="0" xfId="0" applyFont="1" applyAlignment="1">
      <alignment horizontal="left" vertical="center"/>
      <protection locked="0"/>
    </xf>
    <xf numFmtId="0" fontId="0" fillId="6" borderId="0" xfId="0" applyFill="1" applyAlignment="1">
      <alignment horizontal="left" vertical="center"/>
      <protection locked="0"/>
    </xf>
    <xf numFmtId="0" fontId="6" fillId="6" borderId="10" xfId="0" applyFont="1" applyFill="1" applyBorder="1" applyAlignment="1">
      <alignment horizontal="left" vertical="center"/>
      <protection locked="0"/>
    </xf>
    <xf numFmtId="0" fontId="0" fillId="6" borderId="11" xfId="0" applyFill="1" applyBorder="1" applyAlignment="1">
      <alignment horizontal="left" vertical="center"/>
      <protection locked="0"/>
    </xf>
    <xf numFmtId="0" fontId="6" fillId="6" borderId="11" xfId="0" applyFont="1" applyFill="1" applyBorder="1" applyAlignment="1">
      <alignment horizontal="center" vertical="center"/>
      <protection locked="0"/>
    </xf>
    <xf numFmtId="164" fontId="6" fillId="6" borderId="11" xfId="0" applyNumberFormat="1" applyFont="1" applyFill="1" applyBorder="1" applyAlignment="1">
      <alignment horizontal="right" vertical="center"/>
      <protection locked="0"/>
    </xf>
    <xf numFmtId="0" fontId="0" fillId="6" borderId="9" xfId="0" applyFill="1" applyBorder="1" applyAlignment="1">
      <alignment horizontal="left" vertical="center"/>
      <protection locked="0"/>
    </xf>
    <xf numFmtId="0" fontId="0" fillId="0" borderId="12" xfId="0" applyBorder="1" applyAlignment="1">
      <alignment horizontal="left" vertical="center"/>
      <protection locked="0"/>
    </xf>
    <xf numFmtId="0" fontId="0" fillId="0" borderId="13" xfId="0" applyBorder="1" applyAlignment="1">
      <alignment horizontal="left" vertical="center"/>
      <protection locked="0"/>
    </xf>
    <xf numFmtId="0" fontId="0" fillId="0" borderId="14" xfId="0" applyBorder="1" applyAlignment="1">
      <alignment horizontal="left" vertical="center"/>
      <protection locked="0"/>
    </xf>
    <xf numFmtId="0" fontId="0" fillId="0" borderId="5" xfId="0" applyBorder="1" applyAlignment="1">
      <alignment horizontal="left" vertical="center"/>
      <protection locked="0"/>
    </xf>
    <xf numFmtId="0" fontId="0" fillId="0" borderId="6" xfId="0" applyBorder="1" applyAlignment="1">
      <alignment horizontal="left" vertical="center"/>
      <protection locked="0"/>
    </xf>
    <xf numFmtId="166" fontId="5" fillId="0" borderId="0" xfId="0" applyNumberFormat="1" applyFont="1" applyAlignment="1">
      <alignment horizontal="left" vertical="top"/>
      <protection locked="0"/>
    </xf>
    <xf numFmtId="0" fontId="0" fillId="0" borderId="15" xfId="0" applyBorder="1" applyAlignment="1">
      <alignment horizontal="left" vertical="center"/>
      <protection locked="0"/>
    </xf>
    <xf numFmtId="0" fontId="4" fillId="0" borderId="16" xfId="0" applyFont="1" applyBorder="1" applyAlignment="1">
      <alignment horizontal="center" vertical="center" wrapText="1"/>
      <protection locked="0"/>
    </xf>
    <xf numFmtId="0" fontId="4" fillId="0" borderId="17" xfId="0" applyFont="1" applyBorder="1" applyAlignment="1">
      <alignment horizontal="center" vertical="center" wrapText="1"/>
      <protection locked="0"/>
    </xf>
    <xf numFmtId="0" fontId="4" fillId="0" borderId="18" xfId="0" applyFont="1" applyBorder="1" applyAlignment="1">
      <alignment horizontal="center" vertical="center" wrapText="1"/>
      <protection locked="0"/>
    </xf>
    <xf numFmtId="0" fontId="0" fillId="0" borderId="19" xfId="0" applyBorder="1" applyAlignment="1">
      <alignment horizontal="left" vertical="center"/>
      <protection locked="0"/>
    </xf>
    <xf numFmtId="0" fontId="9" fillId="0" borderId="0" xfId="0" applyFont="1" applyAlignment="1">
      <alignment horizontal="left" vertical="center"/>
      <protection locked="0"/>
    </xf>
    <xf numFmtId="164" fontId="9" fillId="0" borderId="0" xfId="0" applyNumberFormat="1" applyFont="1" applyAlignment="1">
      <alignment horizontal="right" vertical="center"/>
      <protection locked="0"/>
    </xf>
    <xf numFmtId="0" fontId="10" fillId="0" borderId="0" xfId="0" applyFont="1" applyAlignment="1">
      <alignment horizontal="left" vertical="center"/>
      <protection locked="0"/>
    </xf>
    <xf numFmtId="0" fontId="0" fillId="0" borderId="0" xfId="0" applyFont="1" applyAlignment="1">
      <alignment horizontal="left" vertical="center" wrapText="1"/>
      <protection locked="0"/>
    </xf>
    <xf numFmtId="0" fontId="0" fillId="0" borderId="8" xfId="0" applyBorder="1" applyAlignment="1">
      <alignment horizontal="left" vertical="center" wrapText="1"/>
      <protection locked="0"/>
    </xf>
    <xf numFmtId="0" fontId="0" fillId="0" borderId="9" xfId="0" applyBorder="1" applyAlignment="1">
      <alignment horizontal="left" vertical="center" wrapText="1"/>
      <protection locked="0"/>
    </xf>
    <xf numFmtId="0" fontId="0" fillId="0" borderId="20" xfId="0" applyBorder="1" applyAlignment="1">
      <alignment horizontal="left" vertical="center"/>
      <protection locked="0"/>
    </xf>
    <xf numFmtId="0" fontId="7" fillId="0" borderId="0" xfId="0" applyFont="1" applyAlignment="1">
      <alignment horizontal="left" vertical="center"/>
      <protection locked="0"/>
    </xf>
    <xf numFmtId="164" fontId="8" fillId="0" borderId="0" xfId="0" applyNumberFormat="1" applyFont="1" applyAlignment="1">
      <alignment horizontal="right" vertical="center"/>
      <protection locked="0"/>
    </xf>
    <xf numFmtId="165" fontId="8" fillId="0" borderId="0" xfId="0" applyNumberFormat="1" applyFont="1" applyAlignment="1">
      <alignment horizontal="right" vertical="center"/>
      <protection locked="0"/>
    </xf>
    <xf numFmtId="0" fontId="6" fillId="6" borderId="11" xfId="0" applyFont="1" applyFill="1" applyBorder="1" applyAlignment="1">
      <alignment horizontal="right" vertical="center"/>
      <protection locked="0"/>
    </xf>
    <xf numFmtId="0" fontId="0" fillId="6" borderId="21" xfId="0" applyFill="1" applyBorder="1" applyAlignment="1">
      <alignment horizontal="left" vertical="center"/>
      <protection locked="0"/>
    </xf>
    <xf numFmtId="0" fontId="0" fillId="0" borderId="7" xfId="0" applyBorder="1" applyAlignment="1">
      <alignment horizontal="left" vertical="center"/>
      <protection locked="0"/>
    </xf>
    <xf numFmtId="0" fontId="5" fillId="6" borderId="0" xfId="0" applyFont="1" applyFill="1" applyAlignment="1">
      <alignment horizontal="left" vertical="center"/>
      <protection locked="0"/>
    </xf>
    <xf numFmtId="0" fontId="5" fillId="6" borderId="0" xfId="0" applyFont="1" applyFill="1" applyAlignment="1">
      <alignment horizontal="right" vertical="center"/>
      <protection locked="0"/>
    </xf>
    <xf numFmtId="0" fontId="11" fillId="0" borderId="8" xfId="0" applyFont="1" applyBorder="1" applyAlignment="1">
      <alignment horizontal="left" vertical="center"/>
      <protection locked="0"/>
    </xf>
    <xf numFmtId="0" fontId="11" fillId="0" borderId="22" xfId="0" applyFont="1" applyBorder="1" applyAlignment="1">
      <alignment horizontal="left" vertical="center"/>
      <protection locked="0"/>
    </xf>
    <xf numFmtId="164" fontId="11" fillId="0" borderId="22" xfId="0" applyNumberFormat="1" applyFont="1" applyBorder="1" applyAlignment="1">
      <alignment horizontal="right" vertical="center"/>
      <protection locked="0"/>
    </xf>
    <xf numFmtId="0" fontId="11" fillId="0" borderId="9" xfId="0" applyFont="1" applyBorder="1" applyAlignment="1">
      <alignment horizontal="left" vertical="center"/>
      <protection locked="0"/>
    </xf>
    <xf numFmtId="0" fontId="12" fillId="0" borderId="0" xfId="0" applyFont="1" applyAlignment="1">
      <alignment horizontal="left" vertical="center"/>
      <protection locked="0"/>
    </xf>
    <xf numFmtId="0" fontId="13" fillId="0" borderId="8" xfId="0" applyFont="1" applyBorder="1" applyAlignment="1">
      <alignment horizontal="left" vertical="center"/>
      <protection locked="0"/>
    </xf>
    <xf numFmtId="0" fontId="13" fillId="0" borderId="22" xfId="0" applyFont="1" applyBorder="1" applyAlignment="1">
      <alignment horizontal="left" vertical="center"/>
      <protection locked="0"/>
    </xf>
    <xf numFmtId="164" fontId="13" fillId="0" borderId="22" xfId="0" applyNumberFormat="1" applyFont="1" applyBorder="1" applyAlignment="1">
      <alignment horizontal="right" vertical="center"/>
      <protection locked="0"/>
    </xf>
    <xf numFmtId="0" fontId="13" fillId="0" borderId="9" xfId="0" applyFont="1" applyBorder="1" applyAlignment="1">
      <alignment horizontal="left" vertical="center"/>
      <protection locked="0"/>
    </xf>
    <xf numFmtId="0" fontId="0" fillId="0" borderId="0" xfId="0" applyFont="1" applyAlignment="1">
      <alignment horizontal="center" vertical="center" wrapText="1"/>
      <protection locked="0"/>
    </xf>
    <xf numFmtId="0" fontId="0" fillId="0" borderId="8" xfId="0" applyBorder="1" applyAlignment="1">
      <alignment horizontal="center" vertical="center" wrapText="1"/>
      <protection locked="0"/>
    </xf>
    <xf numFmtId="0" fontId="5" fillId="6" borderId="16" xfId="0" applyFont="1" applyFill="1" applyBorder="1" applyAlignment="1">
      <alignment horizontal="center" vertical="center" wrapText="1"/>
      <protection locked="0"/>
    </xf>
    <xf numFmtId="0" fontId="5" fillId="6" borderId="17" xfId="0" applyFont="1" applyFill="1" applyBorder="1" applyAlignment="1">
      <alignment horizontal="center" vertical="center" wrapText="1"/>
      <protection locked="0"/>
    </xf>
    <xf numFmtId="0" fontId="5" fillId="6" borderId="18" xfId="0" applyFont="1" applyFill="1" applyBorder="1" applyAlignment="1">
      <alignment horizontal="center" vertical="center" wrapText="1"/>
      <protection locked="0"/>
    </xf>
    <xf numFmtId="164" fontId="9" fillId="0" borderId="0" xfId="0" applyNumberFormat="1" applyFont="1" applyAlignment="1">
      <alignment horizontal="right"/>
      <protection locked="0"/>
    </xf>
    <xf numFmtId="167" fontId="14" fillId="0" borderId="15" xfId="0" applyNumberFormat="1" applyFont="1" applyBorder="1" applyAlignment="1">
      <alignment horizontal="right"/>
      <protection locked="0"/>
    </xf>
    <xf numFmtId="167" fontId="14" fillId="0" borderId="23" xfId="0" applyNumberFormat="1" applyFont="1" applyBorder="1" applyAlignment="1">
      <alignment horizontal="right"/>
      <protection locked="0"/>
    </xf>
    <xf numFmtId="164" fontId="15" fillId="0" borderId="0" xfId="0" applyNumberFormat="1" applyFont="1" applyAlignment="1">
      <alignment horizontal="right" vertical="center"/>
      <protection locked="0"/>
    </xf>
    <xf numFmtId="0" fontId="0" fillId="0" borderId="0" xfId="0" applyFont="1" applyAlignment="1">
      <alignment horizontal="left"/>
      <protection locked="0"/>
    </xf>
    <xf numFmtId="0" fontId="16" fillId="0" borderId="8" xfId="0" applyFont="1" applyBorder="1" applyAlignment="1">
      <alignment horizontal="left"/>
      <protection locked="0"/>
    </xf>
    <xf numFmtId="0" fontId="16" fillId="0" borderId="0" xfId="0" applyFont="1" applyAlignment="1">
      <alignment horizontal="left"/>
      <protection locked="0"/>
    </xf>
    <xf numFmtId="0" fontId="11" fillId="0" borderId="0" xfId="0" applyFont="1" applyAlignment="1">
      <alignment horizontal="left"/>
      <protection locked="0"/>
    </xf>
    <xf numFmtId="164" fontId="11" fillId="0" borderId="0" xfId="0" applyNumberFormat="1" applyFont="1" applyAlignment="1">
      <alignment horizontal="right"/>
      <protection locked="0"/>
    </xf>
    <xf numFmtId="0" fontId="16" fillId="0" borderId="24" xfId="0" applyFont="1" applyBorder="1" applyAlignment="1">
      <alignment horizontal="left"/>
      <protection locked="0"/>
    </xf>
    <xf numFmtId="167" fontId="16" fillId="0" borderId="0" xfId="0" applyNumberFormat="1" applyFont="1" applyAlignment="1">
      <alignment horizontal="right"/>
      <protection locked="0"/>
    </xf>
    <xf numFmtId="167" fontId="16" fillId="0" borderId="25" xfId="0" applyNumberFormat="1" applyFont="1" applyBorder="1" applyAlignment="1">
      <alignment horizontal="right"/>
      <protection locked="0"/>
    </xf>
    <xf numFmtId="164" fontId="16" fillId="0" borderId="0" xfId="0" applyNumberFormat="1" applyFont="1" applyAlignment="1">
      <alignment horizontal="right" vertical="center"/>
      <protection locked="0"/>
    </xf>
    <xf numFmtId="0" fontId="13" fillId="0" borderId="0" xfId="0" applyFont="1" applyAlignment="1">
      <alignment horizontal="left"/>
      <protection locked="0"/>
    </xf>
    <xf numFmtId="164" fontId="13" fillId="0" borderId="0" xfId="0" applyNumberFormat="1" applyFont="1" applyAlignment="1">
      <alignment horizontal="right"/>
      <protection locked="0"/>
    </xf>
    <xf numFmtId="0" fontId="0" fillId="0" borderId="26" xfId="0" applyFont="1" applyBorder="1" applyAlignment="1">
      <alignment horizontal="center" vertical="center"/>
      <protection locked="0"/>
    </xf>
    <xf numFmtId="49" fontId="0" fillId="0" borderId="26" xfId="0" applyNumberFormat="1" applyFont="1" applyBorder="1" applyAlignment="1">
      <alignment horizontal="left" vertical="center" wrapText="1"/>
      <protection locked="0"/>
    </xf>
    <xf numFmtId="0" fontId="0" fillId="0" borderId="26" xfId="0" applyFont="1" applyBorder="1" applyAlignment="1">
      <alignment horizontal="left" vertical="center" wrapText="1"/>
      <protection locked="0"/>
    </xf>
    <xf numFmtId="0" fontId="0" fillId="0" borderId="26" xfId="0" applyFont="1" applyBorder="1" applyAlignment="1">
      <alignment horizontal="center" vertical="center" wrapText="1"/>
      <protection locked="0"/>
    </xf>
    <xf numFmtId="168" fontId="0" fillId="0" borderId="26" xfId="0" applyNumberFormat="1" applyFont="1" applyBorder="1" applyAlignment="1">
      <alignment horizontal="right" vertical="center"/>
      <protection locked="0"/>
    </xf>
    <xf numFmtId="164" fontId="0" fillId="0" borderId="26" xfId="0" applyNumberFormat="1" applyFont="1" applyBorder="1" applyAlignment="1">
      <alignment horizontal="right" vertical="center"/>
      <protection locked="0"/>
    </xf>
    <xf numFmtId="0" fontId="8" fillId="0" borderId="26" xfId="0" applyFont="1" applyBorder="1" applyAlignment="1">
      <alignment horizontal="left" vertical="center" wrapText="1"/>
      <protection locked="0"/>
    </xf>
    <xf numFmtId="0" fontId="8" fillId="0" borderId="0" xfId="0" applyFont="1" applyAlignment="1">
      <alignment horizontal="center" vertical="center" wrapText="1"/>
      <protection locked="0"/>
    </xf>
    <xf numFmtId="167" fontId="8" fillId="0" borderId="0" xfId="0" applyNumberFormat="1" applyFont="1" applyAlignment="1">
      <alignment horizontal="right" vertical="center"/>
      <protection locked="0"/>
    </xf>
    <xf numFmtId="167" fontId="8" fillId="0" borderId="25" xfId="0" applyNumberFormat="1" applyFont="1" applyBorder="1" applyAlignment="1">
      <alignment horizontal="right" vertical="center"/>
      <protection locked="0"/>
    </xf>
    <xf numFmtId="164" fontId="0" fillId="0" borderId="0" xfId="0" applyNumberFormat="1" applyFont="1" applyAlignment="1">
      <alignment horizontal="right" vertical="center"/>
      <protection locked="0"/>
    </xf>
    <xf numFmtId="0" fontId="17" fillId="0" borderId="8" xfId="0" applyFont="1" applyBorder="1" applyAlignment="1">
      <alignment horizontal="left" vertical="center"/>
      <protection locked="0"/>
    </xf>
    <xf numFmtId="0" fontId="18" fillId="0" borderId="0" xfId="0" applyFont="1" applyAlignment="1">
      <alignment horizontal="left" vertical="center" wrapText="1"/>
      <protection locked="0"/>
    </xf>
    <xf numFmtId="0" fontId="17" fillId="0" borderId="0" xfId="0" applyFont="1" applyAlignment="1">
      <alignment horizontal="left" vertical="center" wrapText="1"/>
      <protection locked="0"/>
    </xf>
    <xf numFmtId="168" fontId="17" fillId="0" borderId="0" xfId="0" applyNumberFormat="1" applyFont="1" applyAlignment="1">
      <alignment horizontal="right" vertical="center"/>
      <protection locked="0"/>
    </xf>
    <xf numFmtId="0" fontId="17" fillId="0" borderId="24" xfId="0" applyFont="1" applyBorder="1" applyAlignment="1">
      <alignment horizontal="left" vertical="center"/>
      <protection locked="0"/>
    </xf>
    <xf numFmtId="0" fontId="17" fillId="0" borderId="25" xfId="0" applyFont="1" applyBorder="1" applyAlignment="1">
      <alignment horizontal="left" vertical="center"/>
      <protection locked="0"/>
    </xf>
    <xf numFmtId="0" fontId="17" fillId="0" borderId="0" xfId="0" applyFont="1" applyAlignment="1">
      <alignment horizontal="left" vertical="center"/>
      <protection locked="0"/>
    </xf>
    <xf numFmtId="0" fontId="19" fillId="0" borderId="26" xfId="0" applyFont="1" applyBorder="1" applyAlignment="1">
      <alignment horizontal="center" vertical="center"/>
      <protection locked="0"/>
    </xf>
    <xf numFmtId="49" fontId="19" fillId="0" borderId="26" xfId="0" applyNumberFormat="1" applyFont="1" applyBorder="1" applyAlignment="1">
      <alignment horizontal="left" vertical="center" wrapText="1"/>
      <protection locked="0"/>
    </xf>
    <xf numFmtId="0" fontId="19" fillId="0" borderId="26" xfId="0" applyFont="1" applyBorder="1" applyAlignment="1">
      <alignment horizontal="left" vertical="center" wrapText="1"/>
      <protection locked="0"/>
    </xf>
    <xf numFmtId="0" fontId="19" fillId="0" borderId="26" xfId="0" applyFont="1" applyBorder="1" applyAlignment="1">
      <alignment horizontal="center" vertical="center" wrapText="1"/>
      <protection locked="0"/>
    </xf>
    <xf numFmtId="168" fontId="19" fillId="0" borderId="26" xfId="0" applyNumberFormat="1" applyFont="1" applyBorder="1" applyAlignment="1">
      <alignment horizontal="right" vertical="center"/>
      <protection locked="0"/>
    </xf>
    <xf numFmtId="164" fontId="19" fillId="0" borderId="26" xfId="0" applyNumberFormat="1" applyFont="1" applyBorder="1" applyAlignment="1">
      <alignment horizontal="right" vertical="center"/>
      <protection locked="0"/>
    </xf>
    <xf numFmtId="0" fontId="19" fillId="0" borderId="8" xfId="0" applyFont="1" applyBorder="1" applyAlignment="1">
      <alignment horizontal="left" vertical="center"/>
      <protection locked="0"/>
    </xf>
    <xf numFmtId="0" fontId="19" fillId="0" borderId="0" xfId="0" applyFont="1" applyAlignment="1">
      <alignment horizontal="center" vertical="center" wrapText="1"/>
      <protection locked="0"/>
    </xf>
    <xf numFmtId="0" fontId="18" fillId="0" borderId="0" xfId="0" applyFont="1" applyAlignment="1">
      <alignment horizontal="left" vertical="center"/>
      <protection locked="0"/>
    </xf>
    <xf numFmtId="0" fontId="20" fillId="0" borderId="8" xfId="0" applyFont="1" applyBorder="1" applyAlignment="1">
      <alignment horizontal="left" vertical="center"/>
      <protection locked="0"/>
    </xf>
    <xf numFmtId="0" fontId="20" fillId="0" borderId="0" xfId="0" applyFont="1" applyAlignment="1">
      <alignment horizontal="left" vertical="center"/>
      <protection locked="0"/>
    </xf>
    <xf numFmtId="0" fontId="20" fillId="0" borderId="0" xfId="0" applyFont="1" applyAlignment="1">
      <alignment horizontal="left" vertical="center" wrapText="1"/>
      <protection locked="0"/>
    </xf>
    <xf numFmtId="0" fontId="20" fillId="0" borderId="24" xfId="0" applyFont="1" applyBorder="1" applyAlignment="1">
      <alignment horizontal="left" vertical="center"/>
      <protection locked="0"/>
    </xf>
    <xf numFmtId="0" fontId="20" fillId="0" borderId="25" xfId="0" applyFont="1" applyBorder="1" applyAlignment="1">
      <alignment horizontal="left" vertical="center"/>
      <protection locked="0"/>
    </xf>
    <xf numFmtId="0" fontId="8" fillId="0" borderId="22" xfId="0" applyFont="1" applyBorder="1" applyAlignment="1">
      <alignment horizontal="center" vertical="center" wrapText="1"/>
      <protection locked="0"/>
    </xf>
    <xf numFmtId="167" fontId="8" fillId="0" borderId="22" xfId="0" applyNumberFormat="1" applyFont="1" applyBorder="1" applyAlignment="1">
      <alignment horizontal="right" vertical="center"/>
      <protection locked="0"/>
    </xf>
    <xf numFmtId="167" fontId="8" fillId="0" borderId="27" xfId="0" applyNumberFormat="1" applyFont="1" applyBorder="1" applyAlignment="1">
      <alignment horizontal="right" vertical="center"/>
      <protection locked="0"/>
    </xf>
    <xf numFmtId="0" fontId="5" fillId="0" borderId="0" xfId="0" applyFont="1" applyAlignment="1" applyProtection="1">
      <alignment horizontal="left" vertical="center"/>
      <protection locked="0"/>
    </xf>
    <xf numFmtId="49" fontId="21" fillId="0" borderId="0" xfId="110" applyNumberFormat="1" applyFont="1" applyAlignment="1">
      <alignment wrapText="1"/>
    </xf>
    <xf numFmtId="49" fontId="22" fillId="0" borderId="0" xfId="110" applyNumberFormat="1" applyFont="1" applyAlignment="1">
      <alignment vertical="center" wrapText="1"/>
    </xf>
    <xf numFmtId="0" fontId="23" fillId="0" borderId="0" xfId="63" applyAlignment="1">
      <alignment vertical="center" wrapText="1"/>
      <protection locked="0"/>
    </xf>
    <xf numFmtId="3" fontId="21" fillId="0" borderId="0" xfId="110" applyNumberFormat="1" applyFont="1" applyAlignment="1">
      <alignment horizontal="right" wrapText="1"/>
    </xf>
    <xf numFmtId="49" fontId="26" fillId="0" borderId="0" xfId="110" applyNumberFormat="1" applyFont="1" applyAlignment="1">
      <alignment wrapText="1"/>
    </xf>
    <xf numFmtId="3" fontId="21" fillId="0" borderId="0" xfId="110" applyNumberFormat="1" applyFont="1" applyAlignment="1">
      <alignment wrapText="1"/>
    </xf>
    <xf numFmtId="49" fontId="27" fillId="0" borderId="0" xfId="110" applyNumberFormat="1" applyFont="1" applyAlignment="1">
      <alignment wrapText="1"/>
    </xf>
    <xf numFmtId="49" fontId="24" fillId="0" borderId="28" xfId="110" applyNumberFormat="1" applyFont="1" applyBorder="1" applyAlignment="1">
      <alignment wrapText="1"/>
    </xf>
    <xf numFmtId="3" fontId="21" fillId="0" borderId="29" xfId="110" applyNumberFormat="1" applyFont="1" applyBorder="1" applyAlignment="1">
      <alignment wrapText="1"/>
    </xf>
    <xf numFmtId="169" fontId="21" fillId="0" borderId="29" xfId="110" applyNumberFormat="1" applyFont="1" applyBorder="1" applyAlignment="1">
      <alignment horizontal="right" wrapText="1"/>
    </xf>
    <xf numFmtId="169" fontId="21" fillId="0" borderId="30" xfId="110" applyNumberFormat="1" applyFont="1" applyBorder="1" applyAlignment="1">
      <alignment horizontal="right" wrapText="1"/>
    </xf>
    <xf numFmtId="169" fontId="26" fillId="7" borderId="31" xfId="110" applyNumberFormat="1" applyFont="1" applyFill="1" applyBorder="1" applyAlignment="1">
      <alignment horizontal="right" wrapText="1"/>
    </xf>
    <xf numFmtId="169" fontId="26" fillId="7" borderId="32" xfId="110" applyNumberFormat="1" applyFont="1" applyFill="1" applyBorder="1" applyAlignment="1">
      <alignment horizontal="right" wrapText="1"/>
    </xf>
    <xf numFmtId="49" fontId="28" fillId="0" borderId="33" xfId="110" applyNumberFormat="1" applyFont="1" applyFill="1" applyBorder="1" applyAlignment="1">
      <alignment wrapText="1"/>
    </xf>
    <xf numFmtId="169" fontId="28" fillId="8" borderId="31" xfId="110" applyNumberFormat="1" applyFont="1" applyFill="1" applyBorder="1" applyAlignment="1">
      <alignment horizontal="right" wrapText="1"/>
    </xf>
    <xf numFmtId="49" fontId="28" fillId="0" borderId="33" xfId="74" applyNumberFormat="1" applyFont="1" applyBorder="1" applyAlignment="1">
      <alignment wrapText="1"/>
    </xf>
    <xf numFmtId="49" fontId="26" fillId="7" borderId="33" xfId="74" applyNumberFormat="1" applyFont="1" applyFill="1" applyBorder="1" applyAlignment="1">
      <alignment wrapText="1"/>
    </xf>
    <xf numFmtId="49" fontId="28" fillId="0" borderId="0" xfId="110" applyNumberFormat="1" applyFont="1" applyAlignment="1">
      <alignment wrapText="1"/>
    </xf>
    <xf numFmtId="0" fontId="28" fillId="7" borderId="31" xfId="74" applyFont="1" applyFill="1" applyBorder="1"/>
    <xf numFmtId="0" fontId="28" fillId="8" borderId="31" xfId="74" applyFont="1" applyFill="1" applyBorder="1"/>
    <xf numFmtId="169" fontId="26" fillId="8" borderId="31" xfId="110" applyNumberFormat="1" applyFont="1" applyFill="1" applyBorder="1" applyAlignment="1">
      <alignment horizontal="right" wrapText="1"/>
    </xf>
    <xf numFmtId="169" fontId="26" fillId="8" borderId="32" xfId="110" applyNumberFormat="1" applyFont="1" applyFill="1" applyBorder="1" applyAlignment="1">
      <alignment horizontal="right" wrapText="1"/>
    </xf>
    <xf numFmtId="169" fontId="26" fillId="0" borderId="31" xfId="110" applyNumberFormat="1" applyFont="1" applyFill="1" applyBorder="1" applyAlignment="1">
      <alignment horizontal="right" wrapText="1"/>
    </xf>
    <xf numFmtId="0" fontId="26" fillId="7" borderId="31" xfId="74" applyFont="1" applyFill="1" applyBorder="1"/>
    <xf numFmtId="0" fontId="26" fillId="8" borderId="31" xfId="74" applyFont="1" applyFill="1" applyBorder="1"/>
    <xf numFmtId="49" fontId="26" fillId="0" borderId="33" xfId="74" applyNumberFormat="1" applyFont="1" applyFill="1" applyBorder="1" applyAlignment="1">
      <alignment wrapText="1"/>
    </xf>
    <xf numFmtId="0" fontId="26" fillId="0" borderId="31" xfId="74" applyFont="1" applyFill="1" applyBorder="1"/>
    <xf numFmtId="169" fontId="26" fillId="0" borderId="32" xfId="110" applyNumberFormat="1" applyFont="1" applyFill="1" applyBorder="1" applyAlignment="1">
      <alignment horizontal="right" wrapText="1"/>
    </xf>
    <xf numFmtId="49" fontId="21" fillId="0" borderId="0" xfId="110" applyNumberFormat="1" applyFont="1" applyFill="1" applyAlignment="1">
      <alignment wrapText="1"/>
    </xf>
    <xf numFmtId="49" fontId="26" fillId="0" borderId="34" xfId="74" applyNumberFormat="1" applyFont="1" applyBorder="1" applyAlignment="1">
      <alignment wrapText="1"/>
    </xf>
    <xf numFmtId="3" fontId="26" fillId="0" borderId="35" xfId="110" applyNumberFormat="1" applyFont="1" applyBorder="1" applyAlignment="1">
      <alignment wrapText="1"/>
    </xf>
    <xf numFmtId="169" fontId="26" fillId="0" borderId="35" xfId="110" applyNumberFormat="1" applyFont="1" applyBorder="1" applyAlignment="1">
      <alignment horizontal="right" wrapText="1"/>
    </xf>
    <xf numFmtId="169" fontId="26" fillId="0" borderId="36" xfId="110" applyNumberFormat="1" applyFont="1" applyBorder="1" applyAlignment="1">
      <alignment horizontal="right" wrapText="1"/>
    </xf>
    <xf numFmtId="49" fontId="28" fillId="0" borderId="33" xfId="110" applyNumberFormat="1" applyFont="1" applyBorder="1" applyAlignment="1">
      <alignment wrapText="1"/>
    </xf>
    <xf numFmtId="3" fontId="28" fillId="0" borderId="31" xfId="110" applyNumberFormat="1" applyFont="1" applyBorder="1" applyAlignment="1">
      <alignment wrapText="1"/>
    </xf>
    <xf numFmtId="169" fontId="26" fillId="0" borderId="31" xfId="110" applyNumberFormat="1" applyFont="1" applyBorder="1" applyAlignment="1">
      <alignment horizontal="right" wrapText="1"/>
    </xf>
    <xf numFmtId="169" fontId="28" fillId="0" borderId="32" xfId="110" applyNumberFormat="1" applyFont="1" applyBorder="1" applyAlignment="1">
      <alignment horizontal="right" wrapText="1"/>
    </xf>
    <xf numFmtId="169" fontId="28" fillId="0" borderId="31" xfId="110" applyNumberFormat="1" applyFont="1" applyBorder="1" applyAlignment="1">
      <alignment horizontal="right" wrapText="1"/>
    </xf>
    <xf numFmtId="169" fontId="26" fillId="0" borderId="32" xfId="110" applyNumberFormat="1" applyFont="1" applyBorder="1" applyAlignment="1">
      <alignment horizontal="right" wrapText="1"/>
    </xf>
    <xf numFmtId="49" fontId="26" fillId="0" borderId="33" xfId="74" applyNumberFormat="1" applyFont="1" applyBorder="1" applyAlignment="1">
      <alignment wrapText="1"/>
    </xf>
    <xf numFmtId="49" fontId="30" fillId="0" borderId="37" xfId="74" applyNumberFormat="1" applyFont="1" applyBorder="1" applyAlignment="1">
      <alignment wrapText="1"/>
    </xf>
    <xf numFmtId="3" fontId="21" fillId="0" borderId="0" xfId="110" applyNumberFormat="1" applyFont="1" applyBorder="1" applyAlignment="1">
      <alignment wrapText="1"/>
    </xf>
    <xf numFmtId="3" fontId="21" fillId="0" borderId="0" xfId="110" applyNumberFormat="1" applyFont="1" applyBorder="1" applyAlignment="1">
      <alignment horizontal="right" wrapText="1"/>
    </xf>
    <xf numFmtId="3" fontId="30" fillId="0" borderId="38" xfId="110" applyNumberFormat="1" applyFont="1" applyBorder="1" applyAlignment="1">
      <alignment horizontal="right" wrapText="1"/>
    </xf>
    <xf numFmtId="49" fontId="30" fillId="0" borderId="37" xfId="110" applyNumberFormat="1" applyFont="1" applyBorder="1" applyAlignment="1">
      <alignment wrapText="1"/>
    </xf>
    <xf numFmtId="3" fontId="21" fillId="0" borderId="38" xfId="110" applyNumberFormat="1" applyFont="1" applyBorder="1" applyAlignment="1">
      <alignment horizontal="right" wrapText="1"/>
    </xf>
    <xf numFmtId="3" fontId="21" fillId="0" borderId="0" xfId="110" applyNumberFormat="1" applyFont="1"/>
    <xf numFmtId="3" fontId="21" fillId="0" borderId="0" xfId="110" applyNumberFormat="1" applyFont="1" applyAlignment="1">
      <alignment horizontal="right"/>
    </xf>
    <xf numFmtId="3" fontId="30" fillId="0" borderId="0" xfId="110" applyNumberFormat="1" applyFont="1" applyAlignment="1">
      <alignment horizontal="right" wrapText="1"/>
    </xf>
    <xf numFmtId="49" fontId="30" fillId="0" borderId="0" xfId="110" applyNumberFormat="1" applyFont="1" applyAlignment="1">
      <alignment wrapText="1"/>
    </xf>
    <xf numFmtId="49" fontId="21" fillId="0" borderId="0" xfId="110" applyNumberFormat="1" applyFill="1" applyBorder="1" applyAlignment="1">
      <alignment wrapText="1"/>
    </xf>
    <xf numFmtId="0" fontId="31" fillId="0" borderId="0" xfId="110" applyFont="1" applyBorder="1" applyAlignment="1">
      <alignment horizontal="center" vertical="top"/>
    </xf>
    <xf numFmtId="0" fontId="31" fillId="0" borderId="0" xfId="110" applyFont="1" applyBorder="1" applyAlignment="1">
      <alignment horizontal="right" vertical="top"/>
    </xf>
    <xf numFmtId="0" fontId="32" fillId="0" borderId="0" xfId="110" applyFont="1" applyBorder="1" applyAlignment="1">
      <alignment horizontal="right" vertical="top"/>
    </xf>
    <xf numFmtId="49" fontId="29" fillId="0" borderId="0" xfId="110" applyNumberFormat="1" applyFont="1" applyBorder="1" applyAlignment="1">
      <alignment wrapText="1"/>
    </xf>
    <xf numFmtId="3" fontId="21" fillId="0" borderId="0" xfId="110" applyNumberFormat="1" applyFont="1" applyBorder="1"/>
    <xf numFmtId="3" fontId="21" fillId="0" borderId="0" xfId="110" applyNumberFormat="1" applyFont="1" applyBorder="1" applyAlignment="1">
      <alignment horizontal="center"/>
    </xf>
    <xf numFmtId="3" fontId="21" fillId="0" borderId="0" xfId="110" applyNumberFormat="1" applyFont="1" applyAlignment="1">
      <alignment horizontal="right" vertical="top"/>
    </xf>
    <xf numFmtId="0" fontId="21" fillId="0" borderId="0" xfId="110" applyFont="1" applyAlignment="1">
      <alignment horizontal="right" vertical="top"/>
    </xf>
    <xf numFmtId="0" fontId="21" fillId="0" borderId="0" xfId="110" applyFont="1"/>
    <xf numFmtId="49" fontId="21" fillId="0" borderId="0" xfId="110" applyNumberFormat="1" applyAlignment="1">
      <alignment wrapText="1"/>
    </xf>
    <xf numFmtId="3" fontId="21" fillId="0" borderId="0" xfId="110" applyNumberFormat="1"/>
    <xf numFmtId="3" fontId="21" fillId="0" borderId="0" xfId="110" applyNumberFormat="1" applyAlignment="1">
      <alignment horizontal="right"/>
    </xf>
    <xf numFmtId="0" fontId="21" fillId="0" borderId="0" xfId="110"/>
    <xf numFmtId="0" fontId="29" fillId="0" borderId="0" xfId="74" applyFont="1"/>
    <xf numFmtId="0" fontId="29" fillId="0" borderId="42" xfId="74" applyFont="1" applyBorder="1"/>
    <xf numFmtId="0" fontId="29" fillId="0" borderId="43" xfId="74" applyFont="1" applyBorder="1"/>
    <xf numFmtId="0" fontId="29" fillId="0" borderId="44" xfId="74" applyFont="1" applyBorder="1"/>
    <xf numFmtId="0" fontId="29" fillId="0" borderId="45" xfId="74" applyFont="1" applyBorder="1"/>
    <xf numFmtId="49" fontId="29" fillId="0" borderId="46" xfId="74" applyNumberFormat="1" applyFont="1" applyBorder="1" applyAlignment="1">
      <alignment horizontal="right"/>
    </xf>
    <xf numFmtId="0" fontId="29" fillId="0" borderId="3" xfId="74" applyFont="1" applyBorder="1"/>
    <xf numFmtId="49" fontId="29" fillId="0" borderId="47" xfId="74" applyNumberFormat="1" applyFont="1" applyBorder="1" applyAlignment="1">
      <alignment horizontal="right"/>
    </xf>
    <xf numFmtId="0" fontId="29" fillId="0" borderId="48" xfId="74" applyFont="1" applyBorder="1"/>
    <xf numFmtId="0" fontId="47" fillId="0" borderId="49" xfId="74" applyFont="1" applyBorder="1"/>
    <xf numFmtId="0" fontId="49" fillId="0" borderId="49" xfId="74" applyFont="1" applyBorder="1"/>
    <xf numFmtId="0" fontId="50" fillId="0" borderId="41" xfId="74" applyFont="1" applyBorder="1"/>
    <xf numFmtId="0" fontId="29" fillId="0" borderId="50" xfId="74" applyFont="1" applyBorder="1"/>
    <xf numFmtId="0" fontId="47" fillId="0" borderId="35" xfId="74" applyFont="1" applyBorder="1"/>
    <xf numFmtId="0" fontId="48" fillId="0" borderId="35" xfId="74" applyFont="1" applyBorder="1"/>
    <xf numFmtId="0" fontId="49" fillId="0" borderId="35" xfId="74" applyFont="1" applyBorder="1"/>
    <xf numFmtId="0" fontId="50" fillId="0" borderId="51" xfId="74" applyFont="1" applyBorder="1"/>
    <xf numFmtId="0" fontId="51" fillId="0" borderId="49" xfId="74" applyFont="1" applyBorder="1"/>
    <xf numFmtId="0" fontId="41" fillId="0" borderId="0" xfId="100"/>
    <xf numFmtId="174" fontId="29" fillId="0" borderId="0" xfId="100" applyNumberFormat="1" applyFont="1" applyAlignment="1"/>
    <xf numFmtId="49" fontId="52" fillId="0" borderId="0" xfId="100" applyNumberFormat="1" applyFont="1" applyAlignment="1"/>
    <xf numFmtId="175" fontId="52" fillId="0" borderId="0" xfId="100" applyNumberFormat="1" applyFont="1" applyFill="1" applyBorder="1" applyAlignment="1"/>
    <xf numFmtId="176" fontId="52" fillId="0" borderId="0" xfId="100" applyNumberFormat="1" applyFont="1" applyAlignment="1"/>
    <xf numFmtId="177" fontId="52" fillId="0" borderId="0" xfId="100" applyNumberFormat="1" applyFont="1" applyAlignment="1"/>
    <xf numFmtId="178" fontId="52" fillId="0" borderId="0" xfId="100" applyNumberFormat="1" applyFont="1" applyAlignment="1"/>
    <xf numFmtId="174" fontId="52" fillId="0" borderId="0" xfId="100" applyNumberFormat="1" applyFont="1" applyAlignment="1"/>
    <xf numFmtId="0" fontId="53" fillId="0" borderId="0" xfId="100" applyFont="1"/>
    <xf numFmtId="49" fontId="54" fillId="0" borderId="40" xfId="100" applyNumberFormat="1" applyFont="1" applyBorder="1" applyAlignment="1">
      <alignment horizontal="center"/>
    </xf>
    <xf numFmtId="0" fontId="54" fillId="0" borderId="40" xfId="100" applyNumberFormat="1" applyFont="1" applyBorder="1" applyAlignment="1">
      <alignment horizontal="center"/>
    </xf>
    <xf numFmtId="49" fontId="54" fillId="0" borderId="0" xfId="100" applyNumberFormat="1" applyFont="1" applyAlignment="1">
      <alignment horizontal="right"/>
    </xf>
    <xf numFmtId="49" fontId="54" fillId="0" borderId="0" xfId="100" applyNumberFormat="1" applyFont="1" applyAlignment="1">
      <alignment horizontal="center"/>
    </xf>
    <xf numFmtId="49" fontId="54" fillId="0" borderId="0" xfId="100" applyNumberFormat="1" applyFont="1" applyAlignment="1">
      <alignment horizontal="left"/>
    </xf>
    <xf numFmtId="0" fontId="54" fillId="0" borderId="0" xfId="100" applyNumberFormat="1" applyFont="1" applyAlignment="1">
      <alignment horizontal="left" wrapText="1"/>
    </xf>
    <xf numFmtId="0" fontId="54" fillId="0" borderId="0" xfId="100" applyNumberFormat="1" applyFont="1" applyAlignment="1">
      <alignment horizontal="right"/>
    </xf>
    <xf numFmtId="0" fontId="55" fillId="0" borderId="0" xfId="100" applyFont="1"/>
    <xf numFmtId="174" fontId="55" fillId="0" borderId="0" xfId="100" applyNumberFormat="1" applyFont="1" applyAlignment="1"/>
    <xf numFmtId="49" fontId="55" fillId="0" borderId="0" xfId="100" applyNumberFormat="1" applyFont="1" applyAlignment="1">
      <alignment horizontal="center"/>
    </xf>
    <xf numFmtId="0" fontId="55" fillId="0" borderId="0" xfId="100" applyNumberFormat="1" applyFont="1" applyAlignment="1">
      <alignment horizontal="left"/>
    </xf>
    <xf numFmtId="175" fontId="55" fillId="0" borderId="0" xfId="100" applyNumberFormat="1" applyFont="1" applyFill="1" applyBorder="1" applyAlignment="1"/>
    <xf numFmtId="176" fontId="55" fillId="0" borderId="0" xfId="100" applyNumberFormat="1" applyFont="1" applyAlignment="1"/>
    <xf numFmtId="177" fontId="55" fillId="0" borderId="0" xfId="100" applyNumberFormat="1" applyFont="1" applyAlignment="1"/>
    <xf numFmtId="178" fontId="55" fillId="0" borderId="0" xfId="100" applyNumberFormat="1" applyFont="1" applyAlignment="1"/>
    <xf numFmtId="179" fontId="55" fillId="0" borderId="0" xfId="100" applyNumberFormat="1" applyFont="1" applyAlignment="1"/>
    <xf numFmtId="180" fontId="60" fillId="0" borderId="0" xfId="100" applyNumberFormat="1" applyFont="1" applyAlignment="1"/>
    <xf numFmtId="0" fontId="55" fillId="0" borderId="0" xfId="100" applyNumberFormat="1" applyFont="1" applyAlignment="1"/>
    <xf numFmtId="49" fontId="55" fillId="0" borderId="0" xfId="100" applyNumberFormat="1" applyFont="1" applyAlignment="1">
      <alignment horizontal="left"/>
    </xf>
    <xf numFmtId="0" fontId="54" fillId="0" borderId="0" xfId="100" applyFont="1"/>
    <xf numFmtId="174" fontId="54" fillId="0" borderId="0" xfId="100" applyNumberFormat="1" applyFont="1" applyAlignment="1"/>
    <xf numFmtId="0" fontId="54" fillId="0" borderId="0" xfId="100" applyNumberFormat="1" applyFont="1" applyAlignment="1">
      <alignment horizontal="left"/>
    </xf>
    <xf numFmtId="175" fontId="54" fillId="0" borderId="0" xfId="100" applyNumberFormat="1" applyFont="1" applyFill="1" applyBorder="1" applyAlignment="1"/>
    <xf numFmtId="176" fontId="54" fillId="0" borderId="0" xfId="100" applyNumberFormat="1" applyFont="1" applyAlignment="1"/>
    <xf numFmtId="177" fontId="54" fillId="0" borderId="0" xfId="100" applyNumberFormat="1" applyFont="1" applyAlignment="1"/>
    <xf numFmtId="178" fontId="54" fillId="0" borderId="0" xfId="100" applyNumberFormat="1" applyFont="1" applyAlignment="1"/>
    <xf numFmtId="179" fontId="54" fillId="0" borderId="0" xfId="100" applyNumberFormat="1" applyFont="1" applyAlignment="1"/>
    <xf numFmtId="180" fontId="61" fillId="0" borderId="0" xfId="100" applyNumberFormat="1" applyFont="1" applyAlignment="1"/>
    <xf numFmtId="0" fontId="54" fillId="0" borderId="0" xfId="100" applyNumberFormat="1" applyFont="1" applyAlignment="1"/>
    <xf numFmtId="0" fontId="56" fillId="0" borderId="0" xfId="100" applyFont="1"/>
    <xf numFmtId="174" fontId="57" fillId="0" borderId="52" xfId="100" applyNumberFormat="1" applyFont="1" applyBorder="1" applyAlignment="1">
      <alignment horizontal="right" vertical="top"/>
    </xf>
    <xf numFmtId="49" fontId="57" fillId="0" borderId="52" xfId="100" applyNumberFormat="1" applyFont="1" applyBorder="1" applyAlignment="1">
      <alignment horizontal="center" vertical="top"/>
    </xf>
    <xf numFmtId="49" fontId="57" fillId="0" borderId="52" xfId="100" applyNumberFormat="1" applyFont="1" applyBorder="1" applyAlignment="1">
      <alignment horizontal="left" vertical="top"/>
    </xf>
    <xf numFmtId="0" fontId="57" fillId="0" borderId="52" xfId="100" applyNumberFormat="1" applyFont="1" applyBorder="1" applyAlignment="1">
      <alignment horizontal="left" vertical="top" wrapText="1"/>
    </xf>
    <xf numFmtId="175" fontId="58" fillId="0" borderId="52" xfId="100" applyNumberFormat="1" applyFont="1" applyFill="1" applyBorder="1" applyAlignment="1">
      <alignment horizontal="right" vertical="top"/>
    </xf>
    <xf numFmtId="179" fontId="57" fillId="0" borderId="52" xfId="100" applyNumberFormat="1" applyFont="1" applyBorder="1" applyAlignment="1">
      <alignment horizontal="right" vertical="top"/>
    </xf>
    <xf numFmtId="176" fontId="57" fillId="0" borderId="52" xfId="100" applyNumberFormat="1" applyFont="1" applyBorder="1" applyAlignment="1">
      <alignment horizontal="right" vertical="top"/>
    </xf>
    <xf numFmtId="177" fontId="57" fillId="0" borderId="52" xfId="100" applyNumberFormat="1" applyFont="1" applyBorder="1" applyAlignment="1">
      <alignment horizontal="right" vertical="top"/>
    </xf>
    <xf numFmtId="178" fontId="57" fillId="0" borderId="52" xfId="100" applyNumberFormat="1" applyFont="1" applyBorder="1" applyAlignment="1">
      <alignment horizontal="right" vertical="top"/>
    </xf>
    <xf numFmtId="0" fontId="62" fillId="0" borderId="0" xfId="100" applyFont="1" applyAlignment="1">
      <alignment horizontal="center" vertical="center"/>
    </xf>
    <xf numFmtId="174" fontId="62" fillId="0" borderId="0" xfId="100" applyNumberFormat="1" applyFont="1" applyAlignment="1">
      <alignment horizontal="center" vertical="center"/>
    </xf>
    <xf numFmtId="49" fontId="62" fillId="0" borderId="0" xfId="100" applyNumberFormat="1" applyFont="1" applyAlignment="1">
      <alignment horizontal="center" vertical="center"/>
    </xf>
    <xf numFmtId="49" fontId="62" fillId="0" borderId="0" xfId="100" applyNumberFormat="1" applyFont="1" applyAlignment="1">
      <alignment horizontal="center" vertical="center" wrapText="1"/>
    </xf>
    <xf numFmtId="175" fontId="62" fillId="0" borderId="0" xfId="100" applyNumberFormat="1" applyFont="1" applyFill="1" applyBorder="1" applyAlignment="1">
      <alignment horizontal="center" vertical="center"/>
    </xf>
    <xf numFmtId="176" fontId="62" fillId="0" borderId="0" xfId="100" applyNumberFormat="1" applyFont="1" applyAlignment="1">
      <alignment horizontal="center" vertical="center"/>
    </xf>
    <xf numFmtId="177" fontId="62" fillId="0" borderId="0" xfId="100" applyNumberFormat="1" applyFont="1" applyAlignment="1">
      <alignment horizontal="center" vertical="center"/>
    </xf>
    <xf numFmtId="178" fontId="62" fillId="0" borderId="0" xfId="100" applyNumberFormat="1" applyFont="1" applyAlignment="1">
      <alignment horizontal="center" vertical="center"/>
    </xf>
    <xf numFmtId="180" fontId="62" fillId="0" borderId="0" xfId="100" applyNumberFormat="1" applyFont="1" applyAlignment="1">
      <alignment horizontal="center" vertical="center"/>
    </xf>
    <xf numFmtId="174" fontId="49" fillId="0" borderId="0" xfId="100" applyNumberFormat="1" applyFont="1" applyAlignment="1">
      <alignment horizontal="right" vertical="top"/>
    </xf>
    <xf numFmtId="49" fontId="49" fillId="0" borderId="0" xfId="100" applyNumberFormat="1" applyFont="1" applyAlignment="1">
      <alignment horizontal="center" vertical="top"/>
    </xf>
    <xf numFmtId="49" fontId="49" fillId="0" borderId="0" xfId="100" applyNumberFormat="1" applyFont="1" applyAlignment="1">
      <alignment horizontal="left" vertical="top"/>
    </xf>
    <xf numFmtId="49" fontId="49" fillId="0" borderId="0" xfId="100" applyNumberFormat="1" applyFont="1" applyAlignment="1">
      <alignment horizontal="left" vertical="top" wrapText="1"/>
    </xf>
    <xf numFmtId="175" fontId="59" fillId="0" borderId="0" xfId="100" applyNumberFormat="1" applyFont="1" applyFill="1" applyBorder="1" applyAlignment="1">
      <alignment horizontal="right" vertical="top"/>
    </xf>
    <xf numFmtId="176" fontId="49" fillId="0" borderId="0" xfId="100" applyNumberFormat="1" applyFont="1" applyAlignment="1">
      <alignment horizontal="right" vertical="top"/>
    </xf>
    <xf numFmtId="177" fontId="49" fillId="0" borderId="0" xfId="100" applyNumberFormat="1" applyFont="1" applyAlignment="1">
      <alignment horizontal="right" vertical="top"/>
    </xf>
    <xf numFmtId="178" fontId="49" fillId="0" borderId="0" xfId="100" applyNumberFormat="1" applyFont="1" applyAlignment="1">
      <alignment horizontal="right" vertical="top"/>
    </xf>
    <xf numFmtId="49" fontId="22" fillId="0" borderId="0" xfId="110" applyNumberFormat="1" applyFont="1" applyAlignment="1">
      <alignment horizontal="center" vertical="center" wrapText="1"/>
    </xf>
    <xf numFmtId="0" fontId="23" fillId="0" borderId="0" xfId="63" applyAlignment="1">
      <alignment horizontal="center" vertical="center" wrapText="1"/>
      <protection locked="0"/>
    </xf>
    <xf numFmtId="49" fontId="24" fillId="0" borderId="0" xfId="110" applyNumberFormat="1" applyFont="1" applyAlignment="1">
      <alignment vertical="center" wrapText="1"/>
    </xf>
    <xf numFmtId="0" fontId="25" fillId="0" borderId="0" xfId="63" applyFont="1" applyAlignment="1">
      <alignment vertical="center" wrapText="1"/>
      <protection locked="0"/>
    </xf>
    <xf numFmtId="49" fontId="24" fillId="0" borderId="0" xfId="110" applyNumberFormat="1" applyFont="1" applyAlignment="1">
      <alignment wrapText="1"/>
    </xf>
    <xf numFmtId="0" fontId="25" fillId="0" borderId="0" xfId="63" applyFont="1" applyAlignment="1">
      <alignment wrapText="1"/>
      <protection locked="0"/>
    </xf>
    <xf numFmtId="0" fontId="28" fillId="0" borderId="37" xfId="110" applyNumberFormat="1" applyFont="1" applyBorder="1" applyAlignment="1">
      <alignment horizontal="left" vertical="top" wrapText="1"/>
    </xf>
    <xf numFmtId="0" fontId="29" fillId="0" borderId="0" xfId="74" applyNumberFormat="1" applyBorder="1" applyAlignment="1">
      <alignment horizontal="left" vertical="top" wrapText="1"/>
    </xf>
    <xf numFmtId="0" fontId="29" fillId="0" borderId="38" xfId="74" applyNumberFormat="1" applyBorder="1" applyAlignment="1">
      <alignment horizontal="left" vertical="top" wrapText="1"/>
    </xf>
    <xf numFmtId="0" fontId="29" fillId="0" borderId="37" xfId="74" applyNumberFormat="1" applyBorder="1" applyAlignment="1">
      <alignment horizontal="left" vertical="top" wrapText="1"/>
    </xf>
    <xf numFmtId="0" fontId="29" fillId="0" borderId="39" xfId="74" applyNumberFormat="1" applyBorder="1" applyAlignment="1">
      <alignment horizontal="left" vertical="top" wrapText="1"/>
    </xf>
    <xf numFmtId="0" fontId="29" fillId="0" borderId="40" xfId="74" applyNumberFormat="1" applyBorder="1" applyAlignment="1">
      <alignment horizontal="left" vertical="top" wrapText="1"/>
    </xf>
    <xf numFmtId="0" fontId="29" fillId="0" borderId="41" xfId="74" applyNumberFormat="1" applyBorder="1" applyAlignment="1">
      <alignment horizontal="left" vertical="top" wrapText="1"/>
    </xf>
    <xf numFmtId="0" fontId="6" fillId="0" borderId="0" xfId="0" applyFont="1" applyAlignment="1">
      <alignment horizontal="left" vertical="center" wrapText="1"/>
      <protection locked="0"/>
    </xf>
    <xf numFmtId="0" fontId="0" fillId="0" borderId="0" xfId="0" applyFont="1" applyAlignment="1">
      <alignment horizontal="left" vertical="center"/>
      <protection locked="0"/>
    </xf>
    <xf numFmtId="0" fontId="0" fillId="2" borderId="0" xfId="0" applyFill="1" applyAlignment="1">
      <alignment horizontal="left" vertical="top"/>
      <protection locked="0"/>
    </xf>
    <xf numFmtId="0" fontId="0" fillId="2" borderId="0" xfId="0" applyFont="1" applyFill="1" applyAlignment="1">
      <alignment horizontal="left" vertical="top"/>
      <protection locked="0"/>
    </xf>
    <xf numFmtId="0" fontId="2" fillId="6" borderId="0" xfId="0" applyFont="1" applyFill="1" applyAlignment="1">
      <alignment horizontal="center" vertical="center"/>
      <protection locked="0"/>
    </xf>
    <xf numFmtId="0" fontId="0" fillId="0" borderId="0" xfId="0" applyFont="1" applyAlignment="1">
      <alignment horizontal="left" vertical="top"/>
      <protection locked="0"/>
    </xf>
    <xf numFmtId="0" fontId="4" fillId="0" borderId="0" xfId="0" applyFont="1" applyAlignment="1">
      <alignment horizontal="left" vertical="center" wrapText="1"/>
      <protection locked="0"/>
    </xf>
    <xf numFmtId="0" fontId="5" fillId="0" borderId="0" xfId="0" applyFont="1" applyAlignment="1">
      <alignment horizontal="left" vertical="center" wrapText="1"/>
      <protection locked="0"/>
    </xf>
    <xf numFmtId="0" fontId="0" fillId="0" borderId="0" xfId="0" applyFont="1" applyAlignment="1">
      <alignment horizontal="left" vertical="center" wrapText="1"/>
      <protection locked="0"/>
    </xf>
  </cellXfs>
  <cellStyles count="124">
    <cellStyle name="_02 Výkaz výměr BS" xfId="1"/>
    <cellStyle name="_02 Výkaz výměr EPS" xfId="2"/>
    <cellStyle name="_07-Výkaz výměr" xfId="3"/>
    <cellStyle name="_C.1.10.1 Rozpočet EPS" xfId="4"/>
    <cellStyle name="_C.1.10.2 Rozpočet BS" xfId="5"/>
    <cellStyle name="_C.1.3 Rozpočet ZTI" xfId="6"/>
    <cellStyle name="_C.1.4 Rozpočet ÚT" xfId="7"/>
    <cellStyle name="_C.1.5 Rozpočet VZT" xfId="8"/>
    <cellStyle name="_C.1.6 Rozpočet CHL" xfId="9"/>
    <cellStyle name="_C.1.7 Rozpočet MaR" xfId="10"/>
    <cellStyle name="_C.1.7_vykazv_MaR" xfId="11"/>
    <cellStyle name="_C.1.8 Rozpočet SILNO" xfId="12"/>
    <cellStyle name="_C.4 Rozpočet Přípojka elektro" xfId="13"/>
    <cellStyle name="_C4_04_Vřkaz vřmýr" xfId="14"/>
    <cellStyle name="_EL-výkaz-ceny Záběhlická" xfId="15"/>
    <cellStyle name="_F6_BS_SO 01+04_6SX01" xfId="16"/>
    <cellStyle name="_PS 01 Rozpočet - stl. vzduch technický" xfId="17"/>
    <cellStyle name="_PS 01 Rozpočet - stolový výtah" xfId="18"/>
    <cellStyle name="_PS 01 Rozpočet - vysavač" xfId="19"/>
    <cellStyle name="_PS 01 Rozpočet -jeřáb" xfId="20"/>
    <cellStyle name="_Rozpočet_Buštěhrad" xfId="21"/>
    <cellStyle name="_SO-01-00_SLP_SPECIFIKACE MATERIÁLU" xfId="22"/>
    <cellStyle name="_SO-02-00_SLP_SPECIFIKACE MATERIÁLU" xfId="23"/>
    <cellStyle name="_SO-0307_SLP_SPEC  MATERIÁLU" xfId="24"/>
    <cellStyle name="_vodovod_Korunní_roz" xfId="25"/>
    <cellStyle name="_Výkaz výměr - simulátory, stlačený vzduch" xfId="26"/>
    <cellStyle name="_Výkaz výměr - stolový výtah" xfId="27"/>
    <cellStyle name="_Výkaz výměr - vysavač" xfId="28"/>
    <cellStyle name="_Výkaz výměr -jeřáb" xfId="29"/>
    <cellStyle name="_Výkaz výměr_Chlazení" xfId="30"/>
    <cellStyle name="_Výkaz výměr_Silnoproud" xfId="31"/>
    <cellStyle name="_Výkaz výměr_Slaboproud" xfId="32"/>
    <cellStyle name="_Výkaz výměr_UT" xfId="33"/>
    <cellStyle name="_Výkaz výměr_VZT" xfId="34"/>
    <cellStyle name="_Výkaz výměr-Medicinský vzduch" xfId="35"/>
    <cellStyle name="_ZTI" xfId="36"/>
    <cellStyle name="Comma [0]_Sheet1" xfId="37"/>
    <cellStyle name="Comma_Sheet1" xfId="38"/>
    <cellStyle name="Currency [0]_Analogové přístroje Euroset 8xx" xfId="39"/>
    <cellStyle name="Currency_Analogové přístroje Euroset 8xx" xfId="40"/>
    <cellStyle name="čárky 2" xfId="41"/>
    <cellStyle name="čárky 2 2" xfId="42"/>
    <cellStyle name="čárky 2 3" xfId="43"/>
    <cellStyle name="čárky 2 4" xfId="44"/>
    <cellStyle name="čárky 2 5" xfId="45"/>
    <cellStyle name="Dezimal [0]_Tabelle1" xfId="46"/>
    <cellStyle name="Dezimal_Tabelle1" xfId="47"/>
    <cellStyle name="Excel Built-in Normal" xfId="48"/>
    <cellStyle name="Firma" xfId="49"/>
    <cellStyle name="Hlavní nadpis" xfId="50"/>
    <cellStyle name="lehký dolní okraj" xfId="51"/>
    <cellStyle name="normal" xfId="52"/>
    <cellStyle name="Normální" xfId="0" builtinId="0"/>
    <cellStyle name="normální 10" xfId="53"/>
    <cellStyle name="normální 11" xfId="54"/>
    <cellStyle name="normální 12" xfId="55"/>
    <cellStyle name="normální 13" xfId="56"/>
    <cellStyle name="normální 14" xfId="57"/>
    <cellStyle name="normální 15" xfId="58"/>
    <cellStyle name="normální 16" xfId="59"/>
    <cellStyle name="normální 17" xfId="60"/>
    <cellStyle name="normální 18" xfId="61"/>
    <cellStyle name="normální 19" xfId="62"/>
    <cellStyle name="Normální 2" xfId="63"/>
    <cellStyle name="normální 2 10" xfId="64"/>
    <cellStyle name="normální 2 11" xfId="65"/>
    <cellStyle name="normální 2 12" xfId="66"/>
    <cellStyle name="normální 2 13" xfId="67"/>
    <cellStyle name="normální 2 14" xfId="68"/>
    <cellStyle name="normální 2 15" xfId="69"/>
    <cellStyle name="normální 2 16" xfId="70"/>
    <cellStyle name="normální 2 17" xfId="71"/>
    <cellStyle name="normální 2 18" xfId="72"/>
    <cellStyle name="normální 2 19" xfId="73"/>
    <cellStyle name="Normální 2 2" xfId="74"/>
    <cellStyle name="normální 2 20" xfId="75"/>
    <cellStyle name="normální 2 21" xfId="76"/>
    <cellStyle name="normální 2 22" xfId="77"/>
    <cellStyle name="normální 2 23" xfId="78"/>
    <cellStyle name="normální 2 24" xfId="79"/>
    <cellStyle name="normální 2 25" xfId="80"/>
    <cellStyle name="normální 2 26" xfId="81"/>
    <cellStyle name="normální 2 27" xfId="82"/>
    <cellStyle name="normální 2 28" xfId="83"/>
    <cellStyle name="normální 2 29" xfId="84"/>
    <cellStyle name="normální 2 3" xfId="85"/>
    <cellStyle name="normální 2 4" xfId="86"/>
    <cellStyle name="normální 2 5" xfId="87"/>
    <cellStyle name="normální 2 6" xfId="88"/>
    <cellStyle name="normální 2 7" xfId="89"/>
    <cellStyle name="normální 2 8" xfId="90"/>
    <cellStyle name="normální 2 9" xfId="91"/>
    <cellStyle name="normální 20" xfId="92"/>
    <cellStyle name="normální 21" xfId="93"/>
    <cellStyle name="normální 22" xfId="94"/>
    <cellStyle name="normální 23" xfId="95"/>
    <cellStyle name="Normální 24" xfId="96"/>
    <cellStyle name="Normální 25" xfId="97"/>
    <cellStyle name="Normální 26" xfId="98"/>
    <cellStyle name="Normální 27" xfId="99"/>
    <cellStyle name="Normální 28" xfId="100"/>
    <cellStyle name="normální 3" xfId="101"/>
    <cellStyle name="normální 4" xfId="102"/>
    <cellStyle name="normální 5" xfId="103"/>
    <cellStyle name="normální 5 2" xfId="104"/>
    <cellStyle name="normální 6" xfId="105"/>
    <cellStyle name="normální 7" xfId="106"/>
    <cellStyle name="normální 7 2" xfId="107"/>
    <cellStyle name="normální 8" xfId="108"/>
    <cellStyle name="normální 9" xfId="109"/>
    <cellStyle name="normální_Brno_Spitalka" xfId="110"/>
    <cellStyle name="Normalny_Pr1taa2000A" xfId="111"/>
    <cellStyle name="Podnadpis" xfId="112"/>
    <cellStyle name="popis polozky" xfId="113"/>
    <cellStyle name="Standard_aktuell" xfId="114"/>
    <cellStyle name="Stín+tučně" xfId="115"/>
    <cellStyle name="Stín+tučně+velké písmo" xfId="116"/>
    <cellStyle name="Styl 1" xfId="117"/>
    <cellStyle name="Styl 2" xfId="118"/>
    <cellStyle name="Tučně" xfId="119"/>
    <cellStyle name="TYP ŘÁDKU_2" xfId="120"/>
    <cellStyle name="Währung [0]_Tabelle1" xfId="121"/>
    <cellStyle name="Währung_Tabelle1" xfId="122"/>
    <cellStyle name="základní" xfId="1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externalLink" Target="externalLinks/externalLink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sharedStrings" Target="sharedStrings.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ZALOHA/Dobr%20734407013/Documents/Rozpo&#269;ty/Smola%20Josef/Mod&#345;ice/BD%20MODRICE%20%20PROJEKT%20SP%20final%20pdf%2012.12.11/ROZPO&#268;ET/ZTI/110407%20Pasivni%20bytovy%20dum%20Modrice%20rozpocet.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Users/Admin/AppData/Local/Temp/Rar$DIa0.330/SO%2002%20Domov%20ml&#225;de&#382;e,%20LPS%20-%20Rozpo&#269;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M&#352;%20Slivenec%20rozpo&#269;et%2012.7.2010%20-%20slep&#25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K/K03_01/NABIDKY_D5/AB_OK_SYSTEM_1698_VSBD26/OK_169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ZALOHA/Dobr%20734407013/Documents/Rozpo&#269;ty/Smola%20Josef/Mod&#345;ice/BD%20MODRICE%20%20PROJEKT%20SP%20final%20pdf%2012.12.11/ROZPO&#268;ET/Mod&#345;ice%20rozpo&#269;et.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01 Zdravotechnika"/>
      <sheetName val="SO-02 Zdravotechnika"/>
      <sheetName val="SO-03 Zdravotechnika"/>
      <sheetName val="IO 1 - dešťové hospodářství"/>
      <sheetName val="IO 2 - kanalizační přípojka"/>
      <sheetName val="IO 4 - vodovodní přípojka"/>
      <sheetName val="List1"/>
    </sheetNames>
    <sheetDataSet>
      <sheetData sheetId="0"/>
      <sheetData sheetId="1"/>
      <sheetData sheetId="2"/>
      <sheetData sheetId="3"/>
      <sheetData sheetId="4"/>
      <sheetData sheetId="5"/>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2"/>
    </sheetNames>
    <sheetDataSet>
      <sheetData sheetId="0"/>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
      <sheetName val="SO-01 Stavební část "/>
      <sheetName val="SO-01 ZTI"/>
      <sheetName val="SO-01 VZT"/>
      <sheetName val="SO-01 ÚT"/>
      <sheetName val="SO-01 Silnoproud"/>
      <sheetName val="SO-01 Slaboproud"/>
      <sheetName val="SO-01 MaR"/>
      <sheetName val="SO-01 Gastro"/>
      <sheetName val="SO-03 Stavební část"/>
      <sheetName val="SO-03 ZTI"/>
      <sheetName val="SO-03 VZT"/>
      <sheetName val="SO-03 ÚT"/>
      <sheetName val="SO-03 Silnoproud"/>
      <sheetName val="SO-03 Slaboproud"/>
      <sheetName val="SO-05 Požární korido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lk."/>
      <sheetName val="tabCCTV"/>
      <sheetName val="tabDT"/>
      <sheetName val="tabEPS"/>
      <sheetName val="tabEZS"/>
      <sheetName val="tabZAV"/>
      <sheetName val="CCTV"/>
      <sheetName val="DT"/>
      <sheetName val="EPS"/>
      <sheetName val="EZS"/>
      <sheetName val="ZáV"/>
      <sheetName val="Prémie OP"/>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SO-01 Stavební část"/>
      <sheetName val="SO-01 Zdravotechnika"/>
      <sheetName val="SO-01 VZT"/>
      <sheetName val="SO-01 Vytápění"/>
      <sheetName val="SO-01 Silnoproud"/>
      <sheetName val="SO-02 Stavební část"/>
      <sheetName val="SO-02 Zdravotechnika"/>
      <sheetName val="SO-02 VZT"/>
      <sheetName val="SO-02 Vytápění"/>
      <sheetName val="SO-02 Solár"/>
      <sheetName val="SO-02 Silnoproud"/>
      <sheetName val="SO-03 Stavební část"/>
      <sheetName val="SO-03 Zdravotechnika"/>
      <sheetName val="SO-03 VZT"/>
      <sheetName val="SO-03 Vytápění"/>
      <sheetName val="SO-03 Solár"/>
      <sheetName val="SO-03 Silnoproud"/>
      <sheetName val="IO-01 Dešťové hospodářství"/>
      <sheetName val="IO-02 Kanalizační přípojka"/>
      <sheetName val="IO-04 Vodovodní přípojka"/>
      <sheetName val="IO-07 Chodníky, zpevněné plochy"/>
      <sheetName val="IO-08 Umělé jezírko"/>
      <sheetName val="IO-09 Vegetační a sadové úpravy"/>
      <sheetName val="IO-11 Veřejné osvětlení"/>
      <sheetName val="IO-12 Parkoviště"/>
      <sheetName val="IO-12 Požární komunikace"/>
      <sheetName val="PS-03 Výdej jíde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91"/>
  <sheetViews>
    <sheetView tabSelected="1" view="pageBreakPreview" zoomScaleNormal="100" zoomScaleSheetLayoutView="100" workbookViewId="0">
      <selection activeCell="E15" sqref="E15"/>
    </sheetView>
  </sheetViews>
  <sheetFormatPr defaultRowHeight="12.75"/>
  <cols>
    <col min="1" max="1" width="85.1640625" style="177" customWidth="1"/>
    <col min="2" max="2" width="1.33203125" style="178" hidden="1" customWidth="1"/>
    <col min="3" max="3" width="28.5" style="179" customWidth="1"/>
    <col min="4" max="4" width="3.1640625" style="179" hidden="1" customWidth="1"/>
    <col min="5" max="5" width="44" style="179" customWidth="1"/>
    <col min="6" max="16384" width="9.33203125" style="180"/>
  </cols>
  <sheetData>
    <row r="1" spans="1:5" s="117" customFormat="1" ht="36" customHeight="1">
      <c r="A1" s="264" t="s">
        <v>1789</v>
      </c>
      <c r="B1" s="265"/>
      <c r="C1" s="265"/>
      <c r="D1" s="265"/>
      <c r="E1" s="265"/>
    </row>
    <row r="2" spans="1:5" s="117" customFormat="1" ht="15.75" customHeight="1">
      <c r="A2" s="118"/>
      <c r="B2" s="119"/>
      <c r="C2" s="119"/>
      <c r="D2" s="119"/>
      <c r="E2" s="119"/>
    </row>
    <row r="3" spans="1:5" s="117" customFormat="1" ht="19.5" customHeight="1">
      <c r="A3" s="266" t="s">
        <v>1790</v>
      </c>
      <c r="B3" s="267"/>
      <c r="C3" s="267"/>
      <c r="D3" s="120"/>
      <c r="E3" s="120"/>
    </row>
    <row r="4" spans="1:5" s="117" customFormat="1" ht="15.75">
      <c r="A4" s="121"/>
      <c r="B4" s="122"/>
      <c r="C4" s="120"/>
      <c r="D4" s="120"/>
      <c r="E4" s="120"/>
    </row>
    <row r="5" spans="1:5" s="117" customFormat="1" ht="17.25" customHeight="1">
      <c r="A5" s="268" t="s">
        <v>1791</v>
      </c>
      <c r="B5" s="269"/>
      <c r="C5" s="269"/>
      <c r="D5" s="269"/>
      <c r="E5" s="269"/>
    </row>
    <row r="6" spans="1:5" s="117" customFormat="1" ht="17.25" customHeight="1">
      <c r="A6" s="123"/>
      <c r="B6" s="122"/>
      <c r="C6" s="120"/>
      <c r="D6" s="120"/>
      <c r="E6" s="120"/>
    </row>
    <row r="7" spans="1:5" s="117" customFormat="1" ht="13.5" customHeight="1" thickBot="1">
      <c r="A7" s="123"/>
      <c r="B7" s="122"/>
      <c r="C7" s="120"/>
      <c r="D7" s="120"/>
      <c r="E7" s="120"/>
    </row>
    <row r="8" spans="1:5" s="117" customFormat="1" ht="18">
      <c r="A8" s="124" t="s">
        <v>1792</v>
      </c>
      <c r="B8" s="125"/>
      <c r="C8" s="126"/>
      <c r="D8" s="126"/>
      <c r="E8" s="127"/>
    </row>
    <row r="9" spans="1:5" s="117" customFormat="1" ht="15.75">
      <c r="A9" s="133" t="s">
        <v>1795</v>
      </c>
      <c r="B9" s="135"/>
      <c r="C9" s="128"/>
      <c r="D9" s="128"/>
      <c r="E9" s="129">
        <f>SUM(C10:C11)</f>
        <v>0</v>
      </c>
    </row>
    <row r="10" spans="1:5" s="117" customFormat="1" ht="15.75">
      <c r="A10" s="130" t="s">
        <v>1793</v>
      </c>
      <c r="B10" s="136"/>
      <c r="C10" s="131">
        <f>SUM('SO-02 - Domov mládeže'!J27)</f>
        <v>0</v>
      </c>
      <c r="D10" s="137"/>
      <c r="E10" s="138"/>
    </row>
    <row r="11" spans="1:5" s="117" customFormat="1" ht="15.75">
      <c r="A11" s="132" t="s">
        <v>1794</v>
      </c>
      <c r="B11" s="136"/>
      <c r="C11" s="131">
        <f>SUM('SO-02 Elektroinstalace'!P5)</f>
        <v>0</v>
      </c>
      <c r="D11" s="137"/>
      <c r="E11" s="138"/>
    </row>
    <row r="12" spans="1:5" s="117" customFormat="1" ht="15.75">
      <c r="A12" s="133" t="s">
        <v>1796</v>
      </c>
      <c r="B12" s="140"/>
      <c r="C12" s="128"/>
      <c r="D12" s="128"/>
      <c r="E12" s="129">
        <f>SUM(C13:C13)</f>
        <v>0</v>
      </c>
    </row>
    <row r="13" spans="1:5" s="117" customFormat="1" ht="15.75">
      <c r="A13" s="130" t="s">
        <v>1793</v>
      </c>
      <c r="B13" s="141"/>
      <c r="C13" s="131">
        <f>SUM('SO-04 - Budova teoretické...'!J27)</f>
        <v>0</v>
      </c>
      <c r="D13" s="137"/>
      <c r="E13" s="138"/>
    </row>
    <row r="14" spans="1:5" s="145" customFormat="1" ht="15.75">
      <c r="A14" s="142"/>
      <c r="B14" s="143"/>
      <c r="C14" s="139"/>
      <c r="D14" s="139"/>
      <c r="E14" s="144"/>
    </row>
    <row r="15" spans="1:5" s="117" customFormat="1" ht="15.75">
      <c r="A15" s="133" t="s">
        <v>43</v>
      </c>
      <c r="B15" s="140"/>
      <c r="C15" s="128"/>
      <c r="D15" s="128"/>
      <c r="E15" s="129">
        <f>SUM('VON - Vedlejší a ostatní ...'!J27)</f>
        <v>0</v>
      </c>
    </row>
    <row r="16" spans="1:5" s="145" customFormat="1" ht="16.5" thickBot="1">
      <c r="A16" s="142"/>
      <c r="B16" s="143"/>
      <c r="C16" s="139"/>
      <c r="D16" s="139"/>
      <c r="E16" s="144"/>
    </row>
    <row r="17" spans="1:5" s="117" customFormat="1" ht="15.75">
      <c r="A17" s="146" t="s">
        <v>1797</v>
      </c>
      <c r="B17" s="147"/>
      <c r="C17" s="148"/>
      <c r="D17" s="148"/>
      <c r="E17" s="149">
        <f>SUM(E9:E15)</f>
        <v>0</v>
      </c>
    </row>
    <row r="18" spans="1:5" s="117" customFormat="1" ht="15.75">
      <c r="A18" s="150"/>
      <c r="B18" s="151"/>
      <c r="C18" s="152"/>
      <c r="D18" s="152"/>
      <c r="E18" s="153"/>
    </row>
    <row r="19" spans="1:5" s="117" customFormat="1" ht="15.75">
      <c r="A19" s="132"/>
      <c r="B19" s="151"/>
      <c r="C19" s="154"/>
      <c r="D19" s="154"/>
      <c r="E19" s="155"/>
    </row>
    <row r="20" spans="1:5" s="134" customFormat="1" ht="15.75">
      <c r="A20" s="156" t="s">
        <v>1798</v>
      </c>
      <c r="B20" s="151"/>
      <c r="C20" s="154"/>
      <c r="D20" s="154"/>
      <c r="E20" s="155">
        <f>SUM(E17)</f>
        <v>0</v>
      </c>
    </row>
    <row r="21" spans="1:5" s="134" customFormat="1" ht="15">
      <c r="A21" s="132" t="s">
        <v>1799</v>
      </c>
      <c r="B21" s="151"/>
      <c r="C21" s="154"/>
      <c r="D21" s="154"/>
      <c r="E21" s="153">
        <f>SUM(E20*0.21)</f>
        <v>0</v>
      </c>
    </row>
    <row r="22" spans="1:5" s="134" customFormat="1" ht="15.75">
      <c r="A22" s="156" t="s">
        <v>1800</v>
      </c>
      <c r="B22" s="151"/>
      <c r="C22" s="154"/>
      <c r="D22" s="154"/>
      <c r="E22" s="155">
        <f>SUM(E20:E21)</f>
        <v>0</v>
      </c>
    </row>
    <row r="23" spans="1:5" s="117" customFormat="1">
      <c r="A23" s="157"/>
      <c r="B23" s="158"/>
      <c r="C23" s="159"/>
      <c r="D23" s="159"/>
      <c r="E23" s="160"/>
    </row>
    <row r="24" spans="1:5" s="117" customFormat="1">
      <c r="A24" s="161" t="s">
        <v>1801</v>
      </c>
      <c r="B24" s="158"/>
      <c r="C24" s="159"/>
      <c r="D24" s="159"/>
      <c r="E24" s="162"/>
    </row>
    <row r="25" spans="1:5" s="117" customFormat="1">
      <c r="A25" s="270" t="s">
        <v>1802</v>
      </c>
      <c r="B25" s="271"/>
      <c r="C25" s="271"/>
      <c r="D25" s="271"/>
      <c r="E25" s="272"/>
    </row>
    <row r="26" spans="1:5" s="117" customFormat="1">
      <c r="A26" s="273"/>
      <c r="B26" s="271"/>
      <c r="C26" s="271"/>
      <c r="D26" s="271"/>
      <c r="E26" s="272"/>
    </row>
    <row r="27" spans="1:5" s="117" customFormat="1">
      <c r="A27" s="273"/>
      <c r="B27" s="271"/>
      <c r="C27" s="271"/>
      <c r="D27" s="271"/>
      <c r="E27" s="272"/>
    </row>
    <row r="28" spans="1:5" s="117" customFormat="1">
      <c r="A28" s="273"/>
      <c r="B28" s="271"/>
      <c r="C28" s="271"/>
      <c r="D28" s="271"/>
      <c r="E28" s="272"/>
    </row>
    <row r="29" spans="1:5" s="117" customFormat="1">
      <c r="A29" s="273"/>
      <c r="B29" s="271"/>
      <c r="C29" s="271"/>
      <c r="D29" s="271"/>
      <c r="E29" s="272"/>
    </row>
    <row r="30" spans="1:5" s="117" customFormat="1" ht="320.25" customHeight="1" thickBot="1">
      <c r="A30" s="274"/>
      <c r="B30" s="275"/>
      <c r="C30" s="275"/>
      <c r="D30" s="275"/>
      <c r="E30" s="276"/>
    </row>
    <row r="31" spans="1:5" s="117" customFormat="1">
      <c r="B31" s="122"/>
      <c r="C31" s="120"/>
      <c r="D31" s="120"/>
      <c r="E31" s="120"/>
    </row>
    <row r="32" spans="1:5" s="117" customFormat="1">
      <c r="B32" s="122"/>
      <c r="C32" s="120"/>
      <c r="D32" s="120"/>
      <c r="E32" s="120"/>
    </row>
    <row r="33" spans="2:5" s="117" customFormat="1">
      <c r="B33" s="163"/>
      <c r="C33" s="164"/>
      <c r="D33" s="164"/>
      <c r="E33" s="120"/>
    </row>
    <row r="34" spans="2:5" s="117" customFormat="1">
      <c r="B34" s="163"/>
      <c r="C34" s="164"/>
      <c r="D34" s="164"/>
      <c r="E34" s="120"/>
    </row>
    <row r="35" spans="2:5" s="117" customFormat="1">
      <c r="B35" s="122"/>
      <c r="C35" s="120"/>
      <c r="D35" s="120"/>
      <c r="E35" s="120"/>
    </row>
    <row r="36" spans="2:5" s="117" customFormat="1">
      <c r="B36" s="122"/>
      <c r="C36" s="120"/>
      <c r="D36" s="120"/>
      <c r="E36" s="120"/>
    </row>
    <row r="37" spans="2:5" s="117" customFormat="1">
      <c r="B37" s="122"/>
      <c r="C37" s="120"/>
      <c r="D37" s="120"/>
      <c r="E37" s="165"/>
    </row>
    <row r="38" spans="2:5" s="117" customFormat="1">
      <c r="B38" s="122"/>
      <c r="C38" s="120"/>
      <c r="D38" s="120"/>
      <c r="E38" s="120"/>
    </row>
    <row r="39" spans="2:5" s="117" customFormat="1">
      <c r="B39" s="122"/>
      <c r="C39" s="120"/>
      <c r="D39" s="120"/>
      <c r="E39" s="120"/>
    </row>
    <row r="40" spans="2:5" s="117" customFormat="1">
      <c r="B40" s="122"/>
      <c r="C40" s="120"/>
      <c r="D40" s="120"/>
      <c r="E40" s="120"/>
    </row>
    <row r="41" spans="2:5" s="117" customFormat="1">
      <c r="B41" s="122"/>
      <c r="C41" s="120"/>
      <c r="D41" s="120"/>
      <c r="E41" s="120"/>
    </row>
    <row r="42" spans="2:5" s="117" customFormat="1">
      <c r="B42" s="122"/>
      <c r="C42" s="120"/>
      <c r="D42" s="120"/>
      <c r="E42" s="120"/>
    </row>
    <row r="43" spans="2:5" s="117" customFormat="1">
      <c r="B43" s="122"/>
      <c r="C43" s="120"/>
      <c r="D43" s="120"/>
      <c r="E43" s="120"/>
    </row>
    <row r="44" spans="2:5" s="117" customFormat="1">
      <c r="B44" s="122"/>
      <c r="C44" s="120"/>
      <c r="D44" s="120"/>
      <c r="E44" s="120"/>
    </row>
    <row r="45" spans="2:5" s="117" customFormat="1">
      <c r="B45" s="122"/>
      <c r="C45" s="120"/>
      <c r="D45" s="120"/>
      <c r="E45" s="120"/>
    </row>
    <row r="46" spans="2:5" s="117" customFormat="1">
      <c r="B46" s="122"/>
      <c r="C46" s="120"/>
      <c r="D46" s="120"/>
      <c r="E46" s="120"/>
    </row>
    <row r="47" spans="2:5" s="117" customFormat="1">
      <c r="B47" s="122"/>
      <c r="C47" s="120"/>
      <c r="D47" s="120"/>
      <c r="E47" s="165"/>
    </row>
    <row r="48" spans="2:5" s="117" customFormat="1">
      <c r="B48" s="122"/>
      <c r="C48" s="120"/>
      <c r="D48" s="120"/>
      <c r="E48" s="165"/>
    </row>
    <row r="49" spans="2:5" s="117" customFormat="1">
      <c r="B49" s="122"/>
      <c r="C49" s="120"/>
      <c r="D49" s="120"/>
      <c r="E49" s="120"/>
    </row>
    <row r="50" spans="2:5" s="117" customFormat="1">
      <c r="B50" s="122"/>
      <c r="C50" s="120"/>
      <c r="D50" s="120"/>
      <c r="E50" s="120"/>
    </row>
    <row r="51" spans="2:5" s="117" customFormat="1">
      <c r="B51" s="122"/>
      <c r="C51" s="120"/>
      <c r="D51" s="120"/>
      <c r="E51" s="120"/>
    </row>
    <row r="52" spans="2:5" s="117" customFormat="1">
      <c r="B52" s="122"/>
      <c r="C52" s="120"/>
      <c r="D52" s="120"/>
      <c r="E52" s="120"/>
    </row>
    <row r="53" spans="2:5" s="117" customFormat="1">
      <c r="B53" s="122"/>
      <c r="C53" s="120"/>
      <c r="D53" s="120"/>
      <c r="E53" s="120"/>
    </row>
    <row r="54" spans="2:5" s="117" customFormat="1">
      <c r="B54" s="122"/>
      <c r="C54" s="120"/>
      <c r="D54" s="120"/>
      <c r="E54" s="120"/>
    </row>
    <row r="55" spans="2:5" s="117" customFormat="1">
      <c r="B55" s="122"/>
      <c r="C55" s="120"/>
      <c r="D55" s="120"/>
      <c r="E55" s="120"/>
    </row>
    <row r="56" spans="2:5" s="117" customFormat="1">
      <c r="B56" s="122"/>
      <c r="C56" s="120"/>
      <c r="D56" s="120"/>
      <c r="E56" s="120"/>
    </row>
    <row r="57" spans="2:5" s="117" customFormat="1">
      <c r="B57" s="122"/>
      <c r="C57" s="120"/>
      <c r="D57" s="120"/>
      <c r="E57" s="165"/>
    </row>
    <row r="58" spans="2:5" s="117" customFormat="1">
      <c r="B58" s="122"/>
      <c r="C58" s="120"/>
      <c r="D58" s="120"/>
      <c r="E58" s="120"/>
    </row>
    <row r="59" spans="2:5" s="117" customFormat="1">
      <c r="B59" s="122"/>
      <c r="C59" s="120"/>
      <c r="D59" s="120"/>
      <c r="E59" s="120"/>
    </row>
    <row r="60" spans="2:5" s="117" customFormat="1">
      <c r="B60" s="122"/>
      <c r="C60" s="120"/>
      <c r="D60" s="120"/>
      <c r="E60" s="120"/>
    </row>
    <row r="61" spans="2:5" s="117" customFormat="1">
      <c r="B61" s="122"/>
      <c r="C61" s="120"/>
      <c r="D61" s="120"/>
      <c r="E61" s="120"/>
    </row>
    <row r="62" spans="2:5" s="117" customFormat="1">
      <c r="B62" s="122"/>
      <c r="C62" s="120"/>
      <c r="D62" s="120"/>
      <c r="E62" s="120"/>
    </row>
    <row r="63" spans="2:5" s="117" customFormat="1">
      <c r="B63" s="122"/>
      <c r="C63" s="120"/>
      <c r="D63" s="120"/>
      <c r="E63" s="120"/>
    </row>
    <row r="64" spans="2:5" s="117" customFormat="1">
      <c r="B64" s="122"/>
      <c r="C64" s="120"/>
      <c r="D64" s="120"/>
      <c r="E64" s="165"/>
    </row>
    <row r="65" spans="1:5" s="117" customFormat="1">
      <c r="B65" s="122"/>
      <c r="C65" s="120"/>
      <c r="D65" s="120"/>
      <c r="E65" s="120"/>
    </row>
    <row r="66" spans="1:5" s="117" customFormat="1">
      <c r="B66" s="122"/>
      <c r="C66" s="120"/>
      <c r="D66" s="120"/>
      <c r="E66" s="120"/>
    </row>
    <row r="67" spans="1:5" s="117" customFormat="1">
      <c r="A67" s="166"/>
      <c r="B67" s="122"/>
      <c r="C67" s="120"/>
      <c r="D67" s="120"/>
      <c r="E67" s="165"/>
    </row>
    <row r="68" spans="1:5" s="117" customFormat="1">
      <c r="B68" s="122"/>
      <c r="C68" s="120"/>
      <c r="D68" s="120"/>
      <c r="E68" s="120"/>
    </row>
    <row r="69" spans="1:5" s="117" customFormat="1">
      <c r="B69" s="122"/>
      <c r="C69" s="120"/>
      <c r="D69" s="120"/>
      <c r="E69" s="120"/>
    </row>
    <row r="70" spans="1:5" s="117" customFormat="1">
      <c r="B70" s="122"/>
      <c r="C70" s="120"/>
      <c r="D70" s="120"/>
      <c r="E70" s="120"/>
    </row>
    <row r="71" spans="1:5" s="117" customFormat="1">
      <c r="B71" s="122"/>
      <c r="C71" s="120"/>
      <c r="D71" s="120"/>
      <c r="E71" s="120"/>
    </row>
    <row r="72" spans="1:5" s="117" customFormat="1">
      <c r="B72" s="122"/>
      <c r="C72" s="120"/>
      <c r="D72" s="120"/>
      <c r="E72" s="120"/>
    </row>
    <row r="73" spans="1:5" s="117" customFormat="1">
      <c r="B73" s="122"/>
      <c r="C73" s="120"/>
      <c r="D73" s="120"/>
      <c r="E73" s="120"/>
    </row>
    <row r="74" spans="1:5" s="117" customFormat="1">
      <c r="B74" s="122"/>
      <c r="C74" s="120"/>
      <c r="D74" s="120"/>
      <c r="E74" s="120"/>
    </row>
    <row r="75" spans="1:5" s="117" customFormat="1">
      <c r="B75" s="122"/>
      <c r="C75" s="120"/>
      <c r="D75" s="120"/>
      <c r="E75" s="120"/>
    </row>
    <row r="76" spans="1:5" s="117" customFormat="1">
      <c r="B76" s="122"/>
      <c r="C76" s="120"/>
      <c r="D76" s="120"/>
      <c r="E76" s="120"/>
    </row>
    <row r="77" spans="1:5" s="117" customFormat="1">
      <c r="B77" s="122"/>
      <c r="C77" s="120"/>
      <c r="D77" s="120"/>
      <c r="E77" s="165"/>
    </row>
    <row r="78" spans="1:5" s="117" customFormat="1">
      <c r="B78" s="122"/>
      <c r="C78" s="120"/>
      <c r="D78" s="120"/>
      <c r="E78" s="165"/>
    </row>
    <row r="79" spans="1:5" s="117" customFormat="1">
      <c r="B79" s="122"/>
      <c r="C79" s="120"/>
      <c r="D79" s="120"/>
      <c r="E79" s="120"/>
    </row>
    <row r="80" spans="1:5" s="117" customFormat="1">
      <c r="B80" s="122"/>
      <c r="C80" s="120"/>
      <c r="D80" s="120"/>
      <c r="E80" s="120"/>
    </row>
    <row r="81" spans="2:5" s="117" customFormat="1">
      <c r="B81" s="122"/>
      <c r="C81" s="120"/>
      <c r="D81" s="120"/>
      <c r="E81" s="120"/>
    </row>
    <row r="82" spans="2:5" s="117" customFormat="1">
      <c r="B82" s="122"/>
      <c r="C82" s="120"/>
      <c r="D82" s="120"/>
      <c r="E82" s="120"/>
    </row>
    <row r="83" spans="2:5" s="117" customFormat="1">
      <c r="B83" s="122"/>
      <c r="C83" s="120"/>
      <c r="D83" s="120"/>
      <c r="E83" s="120"/>
    </row>
    <row r="84" spans="2:5" s="117" customFormat="1">
      <c r="B84" s="122"/>
      <c r="C84" s="120"/>
      <c r="D84" s="120"/>
      <c r="E84" s="120"/>
    </row>
    <row r="85" spans="2:5" s="117" customFormat="1">
      <c r="B85" s="122"/>
      <c r="C85" s="120"/>
      <c r="D85" s="120"/>
      <c r="E85" s="120"/>
    </row>
    <row r="86" spans="2:5" s="117" customFormat="1">
      <c r="B86" s="122"/>
      <c r="C86" s="120"/>
      <c r="D86" s="120"/>
      <c r="E86" s="120"/>
    </row>
    <row r="87" spans="2:5" s="117" customFormat="1">
      <c r="B87" s="122"/>
      <c r="C87" s="120"/>
      <c r="D87" s="120"/>
      <c r="E87" s="165"/>
    </row>
    <row r="88" spans="2:5" s="117" customFormat="1">
      <c r="B88" s="122"/>
      <c r="C88" s="120"/>
      <c r="D88" s="120"/>
      <c r="E88" s="165"/>
    </row>
    <row r="89" spans="2:5" s="117" customFormat="1">
      <c r="B89" s="122"/>
      <c r="C89" s="120"/>
      <c r="D89" s="120"/>
      <c r="E89" s="120"/>
    </row>
    <row r="90" spans="2:5" s="117" customFormat="1">
      <c r="B90" s="122"/>
      <c r="C90" s="120"/>
      <c r="D90" s="120"/>
      <c r="E90" s="120"/>
    </row>
    <row r="91" spans="2:5" s="117" customFormat="1">
      <c r="B91" s="122"/>
      <c r="C91" s="120"/>
      <c r="D91" s="120"/>
      <c r="E91" s="120"/>
    </row>
    <row r="92" spans="2:5" s="117" customFormat="1">
      <c r="B92" s="122"/>
      <c r="C92" s="120"/>
      <c r="D92" s="120"/>
      <c r="E92" s="120"/>
    </row>
    <row r="93" spans="2:5" s="117" customFormat="1">
      <c r="B93" s="122"/>
      <c r="C93" s="120"/>
      <c r="D93" s="120"/>
      <c r="E93" s="120"/>
    </row>
    <row r="94" spans="2:5" s="117" customFormat="1">
      <c r="B94" s="122"/>
      <c r="C94" s="120"/>
      <c r="D94" s="120"/>
      <c r="E94" s="120"/>
    </row>
    <row r="95" spans="2:5" s="117" customFormat="1">
      <c r="B95" s="122"/>
      <c r="C95" s="120"/>
      <c r="D95" s="120"/>
      <c r="E95" s="120"/>
    </row>
    <row r="96" spans="2:5" s="117" customFormat="1">
      <c r="B96" s="122"/>
      <c r="C96" s="120"/>
      <c r="D96" s="120"/>
      <c r="E96" s="120"/>
    </row>
    <row r="97" spans="2:5" s="117" customFormat="1">
      <c r="B97" s="122"/>
      <c r="C97" s="120"/>
      <c r="D97" s="120"/>
      <c r="E97" s="165"/>
    </row>
    <row r="98" spans="2:5" s="117" customFormat="1">
      <c r="B98" s="122"/>
      <c r="C98" s="120"/>
      <c r="D98" s="120"/>
      <c r="E98" s="120"/>
    </row>
    <row r="99" spans="2:5" s="117" customFormat="1">
      <c r="B99" s="122"/>
      <c r="C99" s="120"/>
      <c r="D99" s="120"/>
      <c r="E99" s="120"/>
    </row>
    <row r="100" spans="2:5" s="117" customFormat="1">
      <c r="B100" s="122"/>
      <c r="C100" s="120"/>
      <c r="D100" s="120"/>
      <c r="E100" s="120"/>
    </row>
    <row r="101" spans="2:5" s="117" customFormat="1">
      <c r="B101" s="122"/>
      <c r="C101" s="120"/>
      <c r="D101" s="120"/>
      <c r="E101" s="120"/>
    </row>
    <row r="102" spans="2:5" s="117" customFormat="1">
      <c r="B102" s="122"/>
      <c r="C102" s="120"/>
      <c r="D102" s="120"/>
      <c r="E102" s="120"/>
    </row>
    <row r="103" spans="2:5" s="117" customFormat="1">
      <c r="B103" s="122"/>
      <c r="C103" s="120"/>
      <c r="D103" s="120"/>
      <c r="E103" s="120"/>
    </row>
    <row r="104" spans="2:5" s="117" customFormat="1">
      <c r="B104" s="122"/>
      <c r="C104" s="120"/>
      <c r="D104" s="120"/>
      <c r="E104" s="120"/>
    </row>
    <row r="105" spans="2:5" s="117" customFormat="1">
      <c r="B105" s="122"/>
      <c r="C105" s="120"/>
      <c r="D105" s="120"/>
      <c r="E105" s="120"/>
    </row>
    <row r="106" spans="2:5" s="117" customFormat="1">
      <c r="B106" s="122"/>
      <c r="C106" s="120"/>
      <c r="D106" s="120"/>
      <c r="E106" s="120"/>
    </row>
    <row r="107" spans="2:5" s="117" customFormat="1">
      <c r="B107" s="122"/>
      <c r="C107" s="120"/>
      <c r="D107" s="120"/>
      <c r="E107" s="165"/>
    </row>
    <row r="108" spans="2:5" s="117" customFormat="1">
      <c r="B108" s="122"/>
      <c r="C108" s="120"/>
      <c r="D108" s="120"/>
      <c r="E108" s="120"/>
    </row>
    <row r="109" spans="2:5" s="117" customFormat="1">
      <c r="B109" s="122"/>
      <c r="C109" s="120"/>
      <c r="D109" s="120"/>
      <c r="E109" s="120"/>
    </row>
    <row r="110" spans="2:5" s="117" customFormat="1">
      <c r="B110" s="122"/>
      <c r="C110" s="120"/>
      <c r="D110" s="120"/>
      <c r="E110" s="120"/>
    </row>
    <row r="111" spans="2:5" s="117" customFormat="1">
      <c r="B111" s="122"/>
      <c r="C111" s="120"/>
      <c r="D111" s="120"/>
      <c r="E111" s="120"/>
    </row>
    <row r="112" spans="2:5" s="117" customFormat="1">
      <c r="B112" s="122"/>
      <c r="C112" s="120"/>
      <c r="D112" s="120"/>
      <c r="E112" s="120"/>
    </row>
    <row r="113" spans="2:5" s="117" customFormat="1">
      <c r="B113" s="122"/>
      <c r="C113" s="120"/>
      <c r="D113" s="120"/>
      <c r="E113" s="120"/>
    </row>
    <row r="114" spans="2:5" s="117" customFormat="1">
      <c r="B114" s="122"/>
      <c r="C114" s="120"/>
      <c r="D114" s="120"/>
      <c r="E114" s="120"/>
    </row>
    <row r="115" spans="2:5" s="117" customFormat="1">
      <c r="B115" s="122"/>
      <c r="C115" s="120"/>
      <c r="D115" s="120"/>
      <c r="E115" s="120"/>
    </row>
    <row r="116" spans="2:5" s="117" customFormat="1">
      <c r="B116" s="122"/>
      <c r="C116" s="120"/>
      <c r="D116" s="120"/>
      <c r="E116" s="120"/>
    </row>
    <row r="117" spans="2:5" s="117" customFormat="1">
      <c r="B117" s="122"/>
      <c r="C117" s="120"/>
      <c r="D117" s="120"/>
      <c r="E117" s="120"/>
    </row>
    <row r="118" spans="2:5" s="117" customFormat="1">
      <c r="B118" s="122"/>
      <c r="C118" s="120"/>
      <c r="D118" s="120"/>
      <c r="E118" s="165"/>
    </row>
    <row r="119" spans="2:5" s="117" customFormat="1">
      <c r="B119" s="122"/>
      <c r="C119" s="120"/>
      <c r="D119" s="120"/>
      <c r="E119" s="165"/>
    </row>
    <row r="120" spans="2:5" s="117" customFormat="1">
      <c r="B120" s="122"/>
      <c r="C120" s="120"/>
      <c r="D120" s="120"/>
      <c r="E120" s="120"/>
    </row>
    <row r="121" spans="2:5" s="117" customFormat="1">
      <c r="B121" s="122"/>
      <c r="C121" s="120"/>
      <c r="D121" s="120"/>
      <c r="E121" s="120"/>
    </row>
    <row r="122" spans="2:5" s="117" customFormat="1">
      <c r="B122" s="122"/>
      <c r="C122" s="120"/>
      <c r="D122" s="120"/>
      <c r="E122" s="120"/>
    </row>
    <row r="123" spans="2:5" s="117" customFormat="1">
      <c r="B123" s="122"/>
      <c r="C123" s="120"/>
      <c r="D123" s="120"/>
      <c r="E123" s="120"/>
    </row>
    <row r="124" spans="2:5" s="117" customFormat="1">
      <c r="B124" s="122"/>
      <c r="C124" s="120"/>
      <c r="D124" s="120"/>
      <c r="E124" s="120"/>
    </row>
    <row r="125" spans="2:5" s="117" customFormat="1">
      <c r="B125" s="122"/>
      <c r="C125" s="120"/>
      <c r="D125" s="120"/>
      <c r="E125" s="165"/>
    </row>
    <row r="126" spans="2:5" s="117" customFormat="1">
      <c r="B126" s="122"/>
      <c r="C126" s="120"/>
      <c r="D126" s="120"/>
      <c r="E126" s="120"/>
    </row>
    <row r="127" spans="2:5" s="117" customFormat="1">
      <c r="B127" s="122"/>
      <c r="C127" s="120"/>
      <c r="D127" s="120"/>
      <c r="E127" s="120"/>
    </row>
    <row r="128" spans="2:5" s="117" customFormat="1">
      <c r="B128" s="122"/>
      <c r="C128" s="120"/>
      <c r="D128" s="120"/>
      <c r="E128" s="120"/>
    </row>
    <row r="129" spans="1:5" s="117" customFormat="1">
      <c r="B129" s="122"/>
      <c r="C129" s="120"/>
      <c r="D129" s="120"/>
      <c r="E129" s="120"/>
    </row>
    <row r="130" spans="1:5" s="117" customFormat="1">
      <c r="B130" s="122"/>
      <c r="C130" s="120"/>
      <c r="D130" s="120"/>
      <c r="E130" s="120"/>
    </row>
    <row r="131" spans="1:5" s="117" customFormat="1">
      <c r="B131" s="122"/>
      <c r="C131" s="120"/>
      <c r="D131" s="120"/>
      <c r="E131" s="120"/>
    </row>
    <row r="132" spans="1:5" s="117" customFormat="1">
      <c r="B132" s="122"/>
      <c r="C132" s="120"/>
      <c r="D132" s="120"/>
      <c r="E132" s="120"/>
    </row>
    <row r="133" spans="1:5" s="117" customFormat="1">
      <c r="B133" s="122"/>
      <c r="C133" s="120"/>
      <c r="D133" s="120"/>
      <c r="E133" s="120"/>
    </row>
    <row r="134" spans="1:5" s="117" customFormat="1">
      <c r="B134" s="122"/>
      <c r="C134" s="120"/>
      <c r="D134" s="120"/>
      <c r="E134" s="120"/>
    </row>
    <row r="135" spans="1:5" s="117" customFormat="1">
      <c r="B135" s="122"/>
      <c r="C135" s="120"/>
      <c r="D135" s="120"/>
      <c r="E135" s="165"/>
    </row>
    <row r="136" spans="1:5" s="117" customFormat="1">
      <c r="B136" s="122"/>
      <c r="C136" s="120"/>
      <c r="D136" s="120"/>
      <c r="E136" s="120"/>
    </row>
    <row r="137" spans="1:5" s="117" customFormat="1">
      <c r="B137" s="122"/>
      <c r="C137" s="120"/>
      <c r="D137" s="120"/>
      <c r="E137" s="120"/>
    </row>
    <row r="138" spans="1:5" s="117" customFormat="1">
      <c r="A138" s="166"/>
      <c r="B138" s="122"/>
      <c r="C138" s="120"/>
      <c r="D138" s="120"/>
      <c r="E138" s="120"/>
    </row>
    <row r="139" spans="1:5" s="117" customFormat="1">
      <c r="B139" s="122"/>
      <c r="C139" s="120"/>
      <c r="D139" s="120"/>
      <c r="E139" s="120"/>
    </row>
    <row r="140" spans="1:5" s="117" customFormat="1">
      <c r="B140" s="122"/>
      <c r="C140" s="120"/>
      <c r="D140" s="120"/>
      <c r="E140" s="120"/>
    </row>
    <row r="141" spans="1:5" s="117" customFormat="1">
      <c r="B141" s="122"/>
      <c r="C141" s="120"/>
      <c r="D141" s="120"/>
      <c r="E141" s="120"/>
    </row>
    <row r="142" spans="1:5" s="117" customFormat="1">
      <c r="B142" s="122"/>
      <c r="C142" s="120"/>
      <c r="D142" s="120"/>
      <c r="E142" s="120"/>
    </row>
    <row r="143" spans="1:5" s="117" customFormat="1">
      <c r="B143" s="122"/>
      <c r="C143" s="120"/>
      <c r="D143" s="120"/>
      <c r="E143" s="120"/>
    </row>
    <row r="144" spans="1:5" s="117" customFormat="1">
      <c r="B144" s="122"/>
      <c r="C144" s="120"/>
      <c r="D144" s="120"/>
      <c r="E144" s="120"/>
    </row>
    <row r="145" spans="2:5" s="117" customFormat="1">
      <c r="B145" s="122"/>
      <c r="C145" s="120"/>
      <c r="D145" s="120"/>
      <c r="E145" s="120"/>
    </row>
    <row r="146" spans="2:5" s="117" customFormat="1">
      <c r="B146" s="122"/>
      <c r="C146" s="120"/>
      <c r="D146" s="120"/>
      <c r="E146" s="120"/>
    </row>
    <row r="147" spans="2:5" s="117" customFormat="1">
      <c r="B147" s="122"/>
      <c r="C147" s="120"/>
      <c r="D147" s="120"/>
      <c r="E147" s="120"/>
    </row>
    <row r="148" spans="2:5" s="117" customFormat="1">
      <c r="B148" s="122"/>
      <c r="C148" s="120"/>
      <c r="D148" s="120"/>
      <c r="E148" s="120"/>
    </row>
    <row r="149" spans="2:5" s="117" customFormat="1">
      <c r="B149" s="122"/>
      <c r="C149" s="120"/>
      <c r="D149" s="120"/>
      <c r="E149" s="120"/>
    </row>
    <row r="150" spans="2:5" s="117" customFormat="1">
      <c r="B150" s="122"/>
      <c r="C150" s="120"/>
      <c r="D150" s="120"/>
      <c r="E150" s="120"/>
    </row>
    <row r="151" spans="2:5" s="117" customFormat="1">
      <c r="B151" s="122"/>
      <c r="C151" s="120"/>
      <c r="D151" s="120"/>
      <c r="E151" s="120"/>
    </row>
    <row r="152" spans="2:5" s="117" customFormat="1">
      <c r="B152" s="122"/>
      <c r="C152" s="120"/>
      <c r="D152" s="120"/>
      <c r="E152" s="120"/>
    </row>
    <row r="153" spans="2:5" s="117" customFormat="1">
      <c r="B153" s="122"/>
      <c r="C153" s="120"/>
      <c r="D153" s="120"/>
      <c r="E153" s="120"/>
    </row>
    <row r="154" spans="2:5" s="117" customFormat="1">
      <c r="B154" s="122"/>
      <c r="C154" s="120"/>
      <c r="D154" s="120"/>
      <c r="E154" s="120"/>
    </row>
    <row r="155" spans="2:5" s="117" customFormat="1">
      <c r="B155" s="122"/>
      <c r="C155" s="120"/>
      <c r="D155" s="120"/>
      <c r="E155" s="120"/>
    </row>
    <row r="156" spans="2:5" s="117" customFormat="1">
      <c r="B156" s="122"/>
      <c r="C156" s="120"/>
      <c r="D156" s="120"/>
      <c r="E156" s="120"/>
    </row>
    <row r="157" spans="2:5" s="117" customFormat="1">
      <c r="B157" s="122"/>
      <c r="C157" s="120"/>
      <c r="D157" s="120"/>
      <c r="E157" s="120"/>
    </row>
    <row r="158" spans="2:5" s="117" customFormat="1">
      <c r="B158" s="122"/>
      <c r="C158" s="120"/>
      <c r="D158" s="120"/>
      <c r="E158" s="120"/>
    </row>
    <row r="159" spans="2:5" s="117" customFormat="1">
      <c r="B159" s="122"/>
      <c r="C159" s="120"/>
      <c r="D159" s="120"/>
      <c r="E159" s="120"/>
    </row>
    <row r="160" spans="2:5" s="117" customFormat="1">
      <c r="B160" s="122"/>
      <c r="C160" s="120"/>
      <c r="D160" s="120"/>
      <c r="E160" s="120"/>
    </row>
    <row r="161" spans="1:5" s="117" customFormat="1">
      <c r="B161" s="122"/>
      <c r="C161" s="120"/>
      <c r="D161" s="120"/>
      <c r="E161" s="120"/>
    </row>
    <row r="162" spans="1:5" s="117" customFormat="1">
      <c r="B162" s="122"/>
      <c r="C162" s="120"/>
      <c r="D162" s="120"/>
      <c r="E162" s="120"/>
    </row>
    <row r="163" spans="1:5" s="117" customFormat="1">
      <c r="B163" s="122"/>
      <c r="C163" s="120"/>
      <c r="D163" s="120"/>
      <c r="E163" s="120"/>
    </row>
    <row r="164" spans="1:5" s="117" customFormat="1">
      <c r="B164" s="122"/>
      <c r="C164" s="120"/>
      <c r="D164" s="120"/>
      <c r="E164" s="165"/>
    </row>
    <row r="165" spans="1:5" s="117" customFormat="1">
      <c r="B165" s="122"/>
      <c r="C165" s="120"/>
      <c r="D165" s="120"/>
      <c r="E165" s="165"/>
    </row>
    <row r="166" spans="1:5" s="117" customFormat="1">
      <c r="B166" s="122"/>
      <c r="C166" s="120"/>
      <c r="D166" s="120"/>
      <c r="E166" s="120"/>
    </row>
    <row r="167" spans="1:5" s="117" customFormat="1">
      <c r="A167" s="166"/>
      <c r="B167" s="122"/>
      <c r="C167" s="120"/>
      <c r="D167" s="120"/>
      <c r="E167" s="120"/>
    </row>
    <row r="168" spans="1:5" s="117" customFormat="1">
      <c r="B168" s="122"/>
      <c r="C168" s="120"/>
      <c r="D168" s="120"/>
      <c r="E168" s="120"/>
    </row>
    <row r="169" spans="1:5" s="117" customFormat="1">
      <c r="B169" s="122"/>
      <c r="C169" s="120"/>
      <c r="D169" s="120"/>
      <c r="E169" s="120"/>
    </row>
    <row r="170" spans="1:5" s="117" customFormat="1">
      <c r="B170" s="122"/>
      <c r="C170" s="120"/>
      <c r="D170" s="120"/>
      <c r="E170" s="120"/>
    </row>
    <row r="171" spans="1:5" s="117" customFormat="1">
      <c r="B171" s="122"/>
      <c r="C171" s="120"/>
      <c r="D171" s="120"/>
      <c r="E171" s="165"/>
    </row>
    <row r="172" spans="1:5" s="117" customFormat="1">
      <c r="B172" s="122"/>
      <c r="C172" s="120"/>
      <c r="D172" s="120"/>
      <c r="E172" s="120"/>
    </row>
    <row r="173" spans="1:5" s="117" customFormat="1">
      <c r="B173" s="122"/>
      <c r="C173" s="120"/>
      <c r="D173" s="120"/>
      <c r="E173" s="120"/>
    </row>
    <row r="174" spans="1:5" s="117" customFormat="1">
      <c r="A174" s="166"/>
      <c r="B174" s="122"/>
      <c r="C174" s="120"/>
      <c r="D174" s="120"/>
      <c r="E174" s="120"/>
    </row>
    <row r="175" spans="1:5" s="117" customFormat="1">
      <c r="B175" s="122"/>
      <c r="C175" s="120"/>
      <c r="D175" s="120"/>
      <c r="E175" s="120"/>
    </row>
    <row r="176" spans="1:5" s="117" customFormat="1">
      <c r="B176" s="122"/>
      <c r="C176" s="120"/>
      <c r="D176" s="120"/>
      <c r="E176" s="120"/>
    </row>
    <row r="177" spans="1:5" s="117" customFormat="1">
      <c r="B177" s="122"/>
      <c r="C177" s="120"/>
      <c r="D177" s="120"/>
      <c r="E177" s="120"/>
    </row>
    <row r="178" spans="1:5" s="117" customFormat="1">
      <c r="B178" s="122"/>
      <c r="C178" s="120"/>
      <c r="D178" s="120"/>
      <c r="E178" s="120"/>
    </row>
    <row r="179" spans="1:5" s="117" customFormat="1">
      <c r="B179" s="122"/>
      <c r="C179" s="120"/>
      <c r="D179" s="120"/>
      <c r="E179" s="165"/>
    </row>
    <row r="180" spans="1:5" s="117" customFormat="1">
      <c r="A180" s="166"/>
      <c r="B180" s="122"/>
      <c r="C180" s="120"/>
      <c r="D180" s="120"/>
      <c r="E180" s="165"/>
    </row>
    <row r="181" spans="1:5" s="117" customFormat="1">
      <c r="B181" s="122"/>
      <c r="C181" s="120"/>
      <c r="D181" s="120"/>
      <c r="E181" s="165"/>
    </row>
    <row r="182" spans="1:5" s="117" customFormat="1">
      <c r="A182" s="166"/>
      <c r="B182" s="122"/>
      <c r="C182" s="120"/>
      <c r="D182" s="120"/>
      <c r="E182" s="165"/>
    </row>
    <row r="183" spans="1:5" s="117" customFormat="1">
      <c r="B183" s="122"/>
      <c r="C183" s="120"/>
      <c r="D183" s="120"/>
      <c r="E183" s="165"/>
    </row>
    <row r="184" spans="1:5" s="117" customFormat="1">
      <c r="B184" s="122"/>
      <c r="C184" s="120"/>
      <c r="D184" s="120"/>
      <c r="E184" s="120"/>
    </row>
    <row r="185" spans="1:5" s="117" customFormat="1">
      <c r="B185" s="163"/>
      <c r="C185" s="164"/>
      <c r="D185" s="164"/>
      <c r="E185" s="120"/>
    </row>
    <row r="186" spans="1:5" s="117" customFormat="1">
      <c r="B186" s="122"/>
      <c r="C186" s="120"/>
      <c r="D186" s="120"/>
      <c r="E186" s="120"/>
    </row>
    <row r="187" spans="1:5" s="117" customFormat="1">
      <c r="B187" s="122"/>
      <c r="C187" s="120"/>
      <c r="D187" s="120"/>
      <c r="E187" s="120"/>
    </row>
    <row r="188" spans="1:5" s="117" customFormat="1">
      <c r="B188" s="122"/>
      <c r="C188" s="120"/>
      <c r="D188" s="120"/>
      <c r="E188" s="120"/>
    </row>
    <row r="189" spans="1:5" s="117" customFormat="1">
      <c r="B189" s="122"/>
      <c r="C189" s="120"/>
      <c r="D189" s="120"/>
      <c r="E189" s="120"/>
    </row>
    <row r="190" spans="1:5" s="117" customFormat="1">
      <c r="A190" s="166"/>
      <c r="B190" s="122"/>
      <c r="C190" s="120"/>
      <c r="D190" s="120"/>
      <c r="E190" s="120"/>
    </row>
    <row r="191" spans="1:5" s="117" customFormat="1">
      <c r="B191" s="122"/>
      <c r="C191" s="120"/>
      <c r="D191" s="120"/>
      <c r="E191" s="120"/>
    </row>
    <row r="192" spans="1:5" s="117" customFormat="1">
      <c r="B192" s="122"/>
      <c r="C192" s="120"/>
      <c r="D192" s="120"/>
      <c r="E192" s="120"/>
    </row>
    <row r="193" spans="1:5" s="117" customFormat="1">
      <c r="B193" s="122"/>
      <c r="C193" s="120"/>
      <c r="D193" s="120"/>
      <c r="E193" s="120"/>
    </row>
    <row r="194" spans="1:5" s="117" customFormat="1">
      <c r="B194" s="122"/>
      <c r="C194" s="120"/>
      <c r="D194" s="120"/>
      <c r="E194" s="120"/>
    </row>
    <row r="195" spans="1:5" s="117" customFormat="1">
      <c r="B195" s="122"/>
      <c r="C195" s="120"/>
      <c r="D195" s="120"/>
      <c r="E195" s="165"/>
    </row>
    <row r="196" spans="1:5" s="117" customFormat="1">
      <c r="B196" s="122"/>
      <c r="C196" s="120"/>
      <c r="D196" s="120"/>
      <c r="E196" s="165"/>
    </row>
    <row r="197" spans="1:5" s="117" customFormat="1">
      <c r="A197" s="166"/>
      <c r="B197" s="122"/>
      <c r="C197" s="120"/>
      <c r="D197" s="120"/>
      <c r="E197" s="120"/>
    </row>
    <row r="198" spans="1:5" s="117" customFormat="1">
      <c r="B198" s="122"/>
      <c r="C198" s="120"/>
      <c r="D198" s="120"/>
      <c r="E198" s="120"/>
    </row>
    <row r="199" spans="1:5" s="117" customFormat="1">
      <c r="B199" s="122"/>
      <c r="C199" s="120"/>
      <c r="D199" s="120"/>
      <c r="E199" s="120"/>
    </row>
    <row r="200" spans="1:5" s="117" customFormat="1">
      <c r="B200" s="122"/>
      <c r="C200" s="120"/>
      <c r="D200" s="120"/>
      <c r="E200" s="120"/>
    </row>
    <row r="201" spans="1:5" s="117" customFormat="1">
      <c r="B201" s="122"/>
      <c r="C201" s="120"/>
      <c r="D201" s="120"/>
      <c r="E201" s="120"/>
    </row>
    <row r="202" spans="1:5" s="117" customFormat="1">
      <c r="B202" s="122"/>
      <c r="C202" s="120"/>
      <c r="D202" s="120"/>
      <c r="E202" s="120"/>
    </row>
    <row r="203" spans="1:5" s="117" customFormat="1">
      <c r="B203" s="122"/>
      <c r="C203" s="120"/>
      <c r="D203" s="120"/>
      <c r="E203" s="120"/>
    </row>
    <row r="204" spans="1:5" s="117" customFormat="1">
      <c r="B204" s="122"/>
      <c r="C204" s="120"/>
      <c r="D204" s="120"/>
      <c r="E204" s="120"/>
    </row>
    <row r="205" spans="1:5" s="117" customFormat="1">
      <c r="B205" s="122"/>
      <c r="C205" s="120"/>
      <c r="D205" s="120"/>
      <c r="E205" s="120"/>
    </row>
    <row r="206" spans="1:5" s="117" customFormat="1">
      <c r="B206" s="122"/>
      <c r="C206" s="120"/>
      <c r="D206" s="120"/>
      <c r="E206" s="120"/>
    </row>
    <row r="207" spans="1:5" s="117" customFormat="1">
      <c r="B207" s="122"/>
      <c r="C207" s="120"/>
      <c r="D207" s="120"/>
      <c r="E207" s="120"/>
    </row>
    <row r="208" spans="1:5" s="117" customFormat="1">
      <c r="B208" s="122"/>
      <c r="C208" s="120"/>
      <c r="D208" s="120"/>
      <c r="E208" s="165"/>
    </row>
    <row r="209" spans="1:5" s="117" customFormat="1">
      <c r="B209" s="122"/>
      <c r="C209" s="120"/>
      <c r="D209" s="120"/>
      <c r="E209" s="165"/>
    </row>
    <row r="210" spans="1:5" s="117" customFormat="1">
      <c r="B210" s="122"/>
      <c r="C210" s="120"/>
      <c r="D210" s="120"/>
      <c r="E210" s="120"/>
    </row>
    <row r="211" spans="1:5" s="117" customFormat="1">
      <c r="A211" s="166"/>
      <c r="B211" s="122"/>
      <c r="C211" s="120"/>
      <c r="D211" s="120"/>
      <c r="E211" s="120"/>
    </row>
    <row r="212" spans="1:5" s="117" customFormat="1">
      <c r="B212" s="122"/>
      <c r="C212" s="120"/>
      <c r="D212" s="120"/>
      <c r="E212" s="120"/>
    </row>
    <row r="213" spans="1:5" s="117" customFormat="1">
      <c r="B213" s="122"/>
      <c r="C213" s="120"/>
      <c r="D213" s="120"/>
      <c r="E213" s="120"/>
    </row>
    <row r="214" spans="1:5" s="117" customFormat="1">
      <c r="B214" s="122"/>
      <c r="C214" s="120"/>
      <c r="D214" s="120"/>
      <c r="E214" s="120"/>
    </row>
    <row r="215" spans="1:5" s="117" customFormat="1">
      <c r="B215" s="122"/>
      <c r="C215" s="120"/>
      <c r="D215" s="120"/>
      <c r="E215" s="120"/>
    </row>
    <row r="216" spans="1:5" s="117" customFormat="1">
      <c r="B216" s="122"/>
      <c r="C216" s="120"/>
      <c r="D216" s="120"/>
      <c r="E216" s="120"/>
    </row>
    <row r="217" spans="1:5" s="117" customFormat="1">
      <c r="B217" s="122"/>
      <c r="C217" s="120"/>
      <c r="D217" s="120"/>
      <c r="E217" s="120"/>
    </row>
    <row r="218" spans="1:5" s="117" customFormat="1">
      <c r="B218" s="122"/>
      <c r="C218" s="120"/>
      <c r="D218" s="120"/>
      <c r="E218" s="165"/>
    </row>
    <row r="219" spans="1:5" s="117" customFormat="1">
      <c r="A219" s="166"/>
      <c r="B219" s="122"/>
      <c r="C219" s="120"/>
      <c r="D219" s="120"/>
      <c r="E219" s="120"/>
    </row>
    <row r="220" spans="1:5" s="117" customFormat="1">
      <c r="B220" s="122"/>
      <c r="C220" s="120"/>
      <c r="D220" s="120"/>
      <c r="E220" s="120"/>
    </row>
    <row r="221" spans="1:5" s="117" customFormat="1">
      <c r="B221" s="122"/>
      <c r="C221" s="120"/>
      <c r="D221" s="120"/>
      <c r="E221" s="120"/>
    </row>
    <row r="222" spans="1:5" s="117" customFormat="1">
      <c r="B222" s="122"/>
      <c r="C222" s="120"/>
      <c r="D222" s="120"/>
      <c r="E222" s="120"/>
    </row>
    <row r="223" spans="1:5" s="117" customFormat="1">
      <c r="B223" s="122"/>
      <c r="C223" s="120"/>
      <c r="D223" s="120"/>
      <c r="E223" s="120"/>
    </row>
    <row r="224" spans="1:5" s="117" customFormat="1">
      <c r="B224" s="122"/>
      <c r="C224" s="120"/>
      <c r="D224" s="120"/>
      <c r="E224" s="120"/>
    </row>
    <row r="225" spans="1:5" s="117" customFormat="1">
      <c r="B225" s="122"/>
      <c r="C225" s="120"/>
      <c r="D225" s="120"/>
      <c r="E225" s="120"/>
    </row>
    <row r="226" spans="1:5" s="117" customFormat="1">
      <c r="A226" s="166"/>
      <c r="B226" s="122"/>
      <c r="C226" s="120"/>
      <c r="D226" s="120"/>
      <c r="E226" s="120"/>
    </row>
    <row r="227" spans="1:5" s="117" customFormat="1">
      <c r="B227" s="122"/>
      <c r="C227" s="120"/>
      <c r="D227" s="120"/>
      <c r="E227" s="120"/>
    </row>
    <row r="228" spans="1:5" s="117" customFormat="1">
      <c r="B228" s="122"/>
      <c r="C228" s="120"/>
      <c r="D228" s="120"/>
      <c r="E228" s="120"/>
    </row>
    <row r="229" spans="1:5" s="117" customFormat="1">
      <c r="B229" s="122"/>
      <c r="C229" s="120"/>
      <c r="D229" s="120"/>
      <c r="E229" s="120"/>
    </row>
    <row r="230" spans="1:5" s="117" customFormat="1">
      <c r="B230" s="122"/>
      <c r="C230" s="120"/>
      <c r="D230" s="120"/>
      <c r="E230" s="120"/>
    </row>
    <row r="231" spans="1:5" s="117" customFormat="1">
      <c r="B231" s="122"/>
      <c r="C231" s="120"/>
      <c r="D231" s="120"/>
      <c r="E231" s="120"/>
    </row>
    <row r="232" spans="1:5" s="117" customFormat="1">
      <c r="A232" s="166"/>
      <c r="B232" s="122"/>
      <c r="C232" s="120"/>
      <c r="D232" s="120"/>
      <c r="E232" s="120"/>
    </row>
    <row r="233" spans="1:5" s="117" customFormat="1">
      <c r="B233" s="122"/>
      <c r="C233" s="120"/>
      <c r="D233" s="120"/>
      <c r="E233" s="120"/>
    </row>
    <row r="234" spans="1:5" s="117" customFormat="1">
      <c r="B234" s="163"/>
      <c r="C234" s="164"/>
      <c r="D234" s="164"/>
      <c r="E234" s="120"/>
    </row>
    <row r="235" spans="1:5" s="117" customFormat="1">
      <c r="B235" s="122"/>
      <c r="C235" s="120"/>
      <c r="D235" s="120"/>
      <c r="E235" s="120"/>
    </row>
    <row r="236" spans="1:5" s="117" customFormat="1">
      <c r="B236" s="122"/>
      <c r="C236" s="120"/>
      <c r="D236" s="120"/>
      <c r="E236" s="120"/>
    </row>
    <row r="237" spans="1:5" s="117" customFormat="1">
      <c r="B237" s="122"/>
      <c r="C237" s="120"/>
      <c r="D237" s="120"/>
      <c r="E237" s="120"/>
    </row>
    <row r="238" spans="1:5" s="117" customFormat="1">
      <c r="B238" s="122"/>
      <c r="C238" s="120"/>
      <c r="D238" s="120"/>
      <c r="E238" s="120"/>
    </row>
    <row r="239" spans="1:5" s="117" customFormat="1">
      <c r="B239" s="122"/>
      <c r="C239" s="120"/>
      <c r="D239" s="120"/>
      <c r="E239" s="120"/>
    </row>
    <row r="240" spans="1:5" s="117" customFormat="1">
      <c r="B240" s="122"/>
      <c r="C240" s="120"/>
      <c r="D240" s="120"/>
      <c r="E240" s="120"/>
    </row>
    <row r="241" spans="1:5" s="117" customFormat="1">
      <c r="B241" s="122"/>
      <c r="C241" s="120"/>
      <c r="D241" s="120"/>
      <c r="E241" s="120"/>
    </row>
    <row r="242" spans="1:5" s="117" customFormat="1">
      <c r="B242" s="122"/>
      <c r="C242" s="120"/>
      <c r="D242" s="120"/>
      <c r="E242" s="120"/>
    </row>
    <row r="243" spans="1:5" s="117" customFormat="1">
      <c r="A243" s="167"/>
      <c r="B243" s="122"/>
      <c r="C243" s="120"/>
      <c r="D243" s="120"/>
      <c r="E243" s="120"/>
    </row>
    <row r="244" spans="1:5" s="117" customFormat="1">
      <c r="B244" s="122"/>
      <c r="C244" s="120"/>
      <c r="D244" s="120"/>
      <c r="E244" s="120"/>
    </row>
    <row r="245" spans="1:5" s="117" customFormat="1">
      <c r="B245" s="122"/>
      <c r="C245" s="120"/>
      <c r="D245" s="120"/>
      <c r="E245" s="120"/>
    </row>
    <row r="246" spans="1:5" s="117" customFormat="1">
      <c r="B246" s="122"/>
      <c r="C246" s="120"/>
      <c r="D246" s="120"/>
      <c r="E246" s="120"/>
    </row>
    <row r="247" spans="1:5" s="117" customFormat="1">
      <c r="B247" s="122"/>
      <c r="C247" s="120"/>
      <c r="D247" s="120"/>
      <c r="E247" s="120"/>
    </row>
    <row r="248" spans="1:5" s="117" customFormat="1">
      <c r="A248" s="166"/>
      <c r="B248" s="122"/>
      <c r="C248" s="120"/>
      <c r="D248" s="120"/>
      <c r="E248" s="120"/>
    </row>
    <row r="249" spans="1:5" s="117" customFormat="1">
      <c r="B249" s="122"/>
      <c r="C249" s="120"/>
      <c r="D249" s="120"/>
      <c r="E249" s="120"/>
    </row>
    <row r="250" spans="1:5" s="117" customFormat="1">
      <c r="B250" s="122"/>
      <c r="C250" s="120"/>
      <c r="D250" s="120"/>
      <c r="E250" s="120"/>
    </row>
    <row r="251" spans="1:5" s="117" customFormat="1">
      <c r="B251" s="122"/>
      <c r="C251" s="120"/>
      <c r="D251" s="120"/>
      <c r="E251" s="120"/>
    </row>
    <row r="252" spans="1:5" s="117" customFormat="1">
      <c r="B252" s="122"/>
      <c r="C252" s="120"/>
      <c r="D252" s="120"/>
      <c r="E252" s="120"/>
    </row>
    <row r="253" spans="1:5" s="117" customFormat="1">
      <c r="B253" s="122"/>
      <c r="C253" s="120"/>
      <c r="D253" s="120"/>
      <c r="E253" s="165"/>
    </row>
    <row r="254" spans="1:5" s="117" customFormat="1">
      <c r="B254" s="122"/>
      <c r="C254" s="120"/>
      <c r="D254" s="120"/>
      <c r="E254" s="120"/>
    </row>
    <row r="255" spans="1:5" s="117" customFormat="1">
      <c r="B255" s="122"/>
      <c r="C255" s="120"/>
      <c r="D255" s="120"/>
      <c r="E255" s="120"/>
    </row>
    <row r="256" spans="1:5" s="117" customFormat="1">
      <c r="A256" s="166"/>
      <c r="B256" s="122"/>
      <c r="C256" s="120"/>
      <c r="D256" s="120"/>
      <c r="E256" s="120"/>
    </row>
    <row r="257" spans="2:5" s="117" customFormat="1">
      <c r="B257" s="122"/>
      <c r="C257" s="120"/>
      <c r="D257" s="120"/>
      <c r="E257" s="120"/>
    </row>
    <row r="258" spans="2:5" s="117" customFormat="1">
      <c r="B258" s="122"/>
      <c r="C258" s="120"/>
      <c r="D258" s="120"/>
      <c r="E258" s="165"/>
    </row>
    <row r="259" spans="2:5" s="117" customFormat="1">
      <c r="B259" s="122"/>
      <c r="C259" s="120"/>
      <c r="D259" s="120"/>
      <c r="E259" s="120"/>
    </row>
    <row r="260" spans="2:5" s="117" customFormat="1">
      <c r="B260" s="122"/>
      <c r="C260" s="120"/>
      <c r="D260" s="120"/>
      <c r="E260" s="120"/>
    </row>
    <row r="261" spans="2:5" s="117" customFormat="1">
      <c r="B261" s="122"/>
      <c r="C261" s="120"/>
      <c r="D261" s="120"/>
      <c r="E261" s="120"/>
    </row>
    <row r="262" spans="2:5" s="117" customFormat="1">
      <c r="B262" s="122"/>
      <c r="C262" s="120"/>
      <c r="D262" s="120"/>
      <c r="E262" s="120"/>
    </row>
    <row r="263" spans="2:5" s="117" customFormat="1">
      <c r="B263" s="122"/>
      <c r="C263" s="120"/>
      <c r="D263" s="120"/>
      <c r="E263" s="120"/>
    </row>
    <row r="264" spans="2:5" s="117" customFormat="1">
      <c r="B264" s="122"/>
      <c r="C264" s="120"/>
      <c r="D264" s="120"/>
      <c r="E264" s="120"/>
    </row>
    <row r="265" spans="2:5" s="117" customFormat="1">
      <c r="B265" s="122"/>
      <c r="C265" s="120"/>
      <c r="D265" s="120"/>
      <c r="E265" s="120"/>
    </row>
    <row r="266" spans="2:5" s="117" customFormat="1">
      <c r="B266" s="122"/>
      <c r="C266" s="120"/>
      <c r="D266" s="120"/>
      <c r="E266" s="120"/>
    </row>
    <row r="267" spans="2:5" s="117" customFormat="1">
      <c r="B267" s="122"/>
      <c r="C267" s="120"/>
      <c r="D267" s="120"/>
      <c r="E267" s="120"/>
    </row>
    <row r="268" spans="2:5" s="117" customFormat="1">
      <c r="B268" s="122"/>
      <c r="C268" s="120"/>
      <c r="D268" s="120"/>
      <c r="E268" s="120"/>
    </row>
    <row r="269" spans="2:5" s="117" customFormat="1">
      <c r="B269" s="122"/>
      <c r="C269" s="120"/>
      <c r="D269" s="120"/>
      <c r="E269" s="120"/>
    </row>
    <row r="270" spans="2:5" s="117" customFormat="1">
      <c r="B270" s="122"/>
      <c r="C270" s="120"/>
      <c r="D270" s="120"/>
      <c r="E270" s="120"/>
    </row>
    <row r="271" spans="2:5" s="117" customFormat="1">
      <c r="B271" s="122"/>
      <c r="C271" s="120"/>
      <c r="D271" s="120"/>
      <c r="E271" s="120"/>
    </row>
    <row r="272" spans="2:5" s="117" customFormat="1">
      <c r="B272" s="122"/>
      <c r="C272" s="120"/>
      <c r="D272" s="120"/>
      <c r="E272" s="120"/>
    </row>
    <row r="273" spans="2:5" s="117" customFormat="1">
      <c r="B273" s="122"/>
      <c r="C273" s="120"/>
      <c r="D273" s="120"/>
      <c r="E273" s="120"/>
    </row>
    <row r="274" spans="2:5" s="117" customFormat="1">
      <c r="B274" s="122"/>
      <c r="C274" s="120"/>
      <c r="D274" s="120"/>
      <c r="E274" s="120"/>
    </row>
    <row r="275" spans="2:5" s="117" customFormat="1">
      <c r="B275" s="122"/>
      <c r="C275" s="120"/>
      <c r="D275" s="120"/>
      <c r="E275" s="120"/>
    </row>
    <row r="276" spans="2:5" s="117" customFormat="1">
      <c r="B276" s="122"/>
      <c r="C276" s="120"/>
      <c r="D276" s="120"/>
      <c r="E276" s="120"/>
    </row>
    <row r="277" spans="2:5" s="117" customFormat="1">
      <c r="B277" s="122"/>
      <c r="C277" s="120"/>
      <c r="D277" s="120"/>
      <c r="E277" s="120"/>
    </row>
    <row r="278" spans="2:5" s="117" customFormat="1">
      <c r="B278" s="122"/>
      <c r="C278" s="120"/>
      <c r="D278" s="120"/>
      <c r="E278" s="120"/>
    </row>
    <row r="279" spans="2:5" s="117" customFormat="1">
      <c r="B279" s="122"/>
      <c r="C279" s="120"/>
      <c r="D279" s="120"/>
      <c r="E279" s="120"/>
    </row>
    <row r="280" spans="2:5" s="117" customFormat="1">
      <c r="B280" s="122"/>
      <c r="C280" s="120"/>
      <c r="D280" s="120"/>
      <c r="E280" s="120"/>
    </row>
    <row r="281" spans="2:5" s="117" customFormat="1">
      <c r="B281" s="122"/>
      <c r="C281" s="120"/>
      <c r="D281" s="120"/>
      <c r="E281" s="120"/>
    </row>
    <row r="282" spans="2:5" s="117" customFormat="1">
      <c r="B282" s="122"/>
      <c r="C282" s="120"/>
      <c r="D282" s="120"/>
      <c r="E282" s="120"/>
    </row>
    <row r="283" spans="2:5" s="117" customFormat="1">
      <c r="B283" s="122"/>
      <c r="C283" s="120"/>
      <c r="D283" s="120"/>
      <c r="E283" s="120"/>
    </row>
    <row r="284" spans="2:5" s="117" customFormat="1">
      <c r="B284" s="122"/>
      <c r="C284" s="120"/>
      <c r="D284" s="120"/>
      <c r="E284" s="120"/>
    </row>
    <row r="285" spans="2:5" s="117" customFormat="1">
      <c r="B285" s="122"/>
      <c r="C285" s="120"/>
      <c r="D285" s="120"/>
      <c r="E285" s="120"/>
    </row>
    <row r="286" spans="2:5" s="117" customFormat="1">
      <c r="B286" s="122"/>
      <c r="C286" s="120"/>
      <c r="D286" s="120"/>
      <c r="E286" s="120"/>
    </row>
    <row r="287" spans="2:5" s="117" customFormat="1">
      <c r="B287" s="122"/>
      <c r="C287" s="120"/>
      <c r="D287" s="120"/>
      <c r="E287" s="120"/>
    </row>
    <row r="288" spans="2:5" s="117" customFormat="1">
      <c r="B288" s="122"/>
      <c r="C288" s="120"/>
      <c r="D288" s="120"/>
      <c r="E288" s="120"/>
    </row>
    <row r="289" spans="2:6" s="117" customFormat="1">
      <c r="B289" s="122"/>
      <c r="C289" s="120"/>
      <c r="D289" s="120"/>
      <c r="E289" s="120"/>
    </row>
    <row r="290" spans="2:6" s="117" customFormat="1">
      <c r="B290" s="122"/>
      <c r="C290" s="120"/>
      <c r="D290" s="120"/>
      <c r="E290" s="120"/>
    </row>
    <row r="291" spans="2:6" s="117" customFormat="1">
      <c r="B291" s="122"/>
      <c r="C291" s="120"/>
      <c r="D291" s="120"/>
      <c r="E291" s="120"/>
    </row>
    <row r="292" spans="2:6" s="117" customFormat="1">
      <c r="B292" s="122"/>
      <c r="C292" s="120"/>
      <c r="D292" s="120"/>
      <c r="E292" s="120"/>
    </row>
    <row r="293" spans="2:6" s="117" customFormat="1">
      <c r="B293" s="122"/>
      <c r="C293" s="120"/>
      <c r="D293" s="120"/>
      <c r="E293" s="120"/>
    </row>
    <row r="294" spans="2:6" s="117" customFormat="1">
      <c r="B294" s="122"/>
      <c r="C294" s="120"/>
      <c r="D294" s="120"/>
      <c r="E294" s="120"/>
    </row>
    <row r="295" spans="2:6" s="117" customFormat="1">
      <c r="B295" s="122"/>
      <c r="C295" s="120"/>
      <c r="D295" s="120"/>
      <c r="E295" s="120"/>
    </row>
    <row r="296" spans="2:6" s="117" customFormat="1">
      <c r="B296" s="122"/>
      <c r="C296" s="120"/>
      <c r="D296" s="120"/>
      <c r="E296" s="120"/>
    </row>
    <row r="297" spans="2:6" s="117" customFormat="1" ht="14.25">
      <c r="B297" s="122"/>
      <c r="C297" s="120"/>
      <c r="D297" s="120"/>
      <c r="E297" s="120"/>
      <c r="F297" s="168"/>
    </row>
    <row r="298" spans="2:6" s="117" customFormat="1" ht="14.25">
      <c r="B298" s="122"/>
      <c r="C298" s="120"/>
      <c r="D298" s="120"/>
      <c r="E298" s="120"/>
      <c r="F298" s="169"/>
    </row>
    <row r="299" spans="2:6" s="117" customFormat="1">
      <c r="B299" s="122"/>
      <c r="C299" s="120"/>
      <c r="D299" s="120"/>
      <c r="E299" s="120"/>
    </row>
    <row r="300" spans="2:6" s="117" customFormat="1">
      <c r="B300" s="122"/>
      <c r="C300" s="120"/>
      <c r="D300" s="120"/>
      <c r="E300" s="120"/>
    </row>
    <row r="301" spans="2:6" s="117" customFormat="1">
      <c r="B301" s="122"/>
      <c r="C301" s="120"/>
      <c r="D301" s="120"/>
      <c r="E301" s="120"/>
    </row>
    <row r="302" spans="2:6" s="117" customFormat="1">
      <c r="B302" s="122"/>
      <c r="C302" s="120"/>
      <c r="D302" s="120"/>
      <c r="E302" s="120"/>
    </row>
    <row r="303" spans="2:6" s="117" customFormat="1">
      <c r="B303" s="122"/>
      <c r="C303" s="120"/>
      <c r="D303" s="120"/>
      <c r="E303" s="120"/>
    </row>
    <row r="304" spans="2:6" s="117" customFormat="1">
      <c r="B304" s="122"/>
      <c r="C304" s="120"/>
      <c r="D304" s="120"/>
      <c r="E304" s="120"/>
    </row>
    <row r="305" spans="2:6" s="117" customFormat="1">
      <c r="B305" s="122"/>
      <c r="C305" s="120"/>
      <c r="D305" s="120"/>
      <c r="E305" s="120"/>
    </row>
    <row r="306" spans="2:6" s="117" customFormat="1" ht="14.25">
      <c r="B306" s="122"/>
      <c r="C306" s="120"/>
      <c r="D306" s="120"/>
      <c r="E306" s="120"/>
      <c r="F306" s="169"/>
    </row>
    <row r="307" spans="2:6" s="117" customFormat="1" ht="14.25">
      <c r="B307" s="122"/>
      <c r="C307" s="120"/>
      <c r="D307" s="120"/>
      <c r="E307" s="120"/>
      <c r="F307" s="169"/>
    </row>
    <row r="308" spans="2:6" s="117" customFormat="1">
      <c r="B308" s="122"/>
      <c r="C308" s="120"/>
      <c r="D308" s="120"/>
      <c r="E308" s="120"/>
    </row>
    <row r="309" spans="2:6" s="117" customFormat="1">
      <c r="B309" s="122"/>
      <c r="C309" s="120"/>
      <c r="D309" s="120"/>
      <c r="E309" s="120"/>
    </row>
    <row r="310" spans="2:6" s="117" customFormat="1">
      <c r="B310" s="122"/>
      <c r="C310" s="120"/>
      <c r="D310" s="120"/>
      <c r="E310" s="120"/>
    </row>
    <row r="311" spans="2:6" s="117" customFormat="1">
      <c r="B311" s="122"/>
      <c r="C311" s="120"/>
      <c r="D311" s="120"/>
      <c r="E311" s="120"/>
    </row>
    <row r="312" spans="2:6" s="117" customFormat="1">
      <c r="B312" s="122"/>
      <c r="C312" s="120"/>
      <c r="D312" s="120"/>
      <c r="E312" s="120"/>
    </row>
    <row r="313" spans="2:6" s="117" customFormat="1">
      <c r="B313" s="122"/>
      <c r="C313" s="120"/>
      <c r="D313" s="120"/>
      <c r="E313" s="120"/>
    </row>
    <row r="314" spans="2:6" s="117" customFormat="1">
      <c r="B314" s="122"/>
      <c r="C314" s="120"/>
      <c r="D314" s="120"/>
      <c r="E314" s="120"/>
    </row>
    <row r="315" spans="2:6" s="117" customFormat="1" ht="15">
      <c r="B315" s="122"/>
      <c r="C315" s="120"/>
      <c r="D315" s="120"/>
      <c r="E315" s="120"/>
      <c r="F315" s="170"/>
    </row>
    <row r="316" spans="2:6" s="117" customFormat="1" ht="15">
      <c r="B316" s="122"/>
      <c r="C316" s="120"/>
      <c r="D316" s="120"/>
      <c r="E316" s="120"/>
      <c r="F316" s="170"/>
    </row>
    <row r="317" spans="2:6" s="117" customFormat="1">
      <c r="B317" s="122"/>
      <c r="C317" s="120"/>
      <c r="D317" s="120"/>
      <c r="E317" s="120"/>
    </row>
    <row r="318" spans="2:6" s="117" customFormat="1">
      <c r="B318" s="122"/>
      <c r="C318" s="120"/>
      <c r="D318" s="120"/>
      <c r="E318" s="120"/>
    </row>
    <row r="319" spans="2:6" s="117" customFormat="1">
      <c r="B319" s="122"/>
      <c r="C319" s="120"/>
      <c r="D319" s="120"/>
      <c r="E319" s="120"/>
    </row>
    <row r="320" spans="2:6" s="117" customFormat="1">
      <c r="B320" s="122"/>
      <c r="C320" s="120"/>
      <c r="D320" s="120"/>
      <c r="E320" s="120"/>
    </row>
    <row r="321" spans="1:6" s="117" customFormat="1">
      <c r="B321" s="122"/>
      <c r="C321" s="120"/>
      <c r="D321" s="120"/>
      <c r="E321" s="120"/>
    </row>
    <row r="322" spans="1:6" s="117" customFormat="1">
      <c r="B322" s="122"/>
      <c r="C322" s="120"/>
      <c r="D322" s="120"/>
      <c r="E322" s="120"/>
    </row>
    <row r="323" spans="1:6" s="117" customFormat="1">
      <c r="B323" s="122"/>
      <c r="C323" s="120"/>
      <c r="D323" s="120"/>
      <c r="E323" s="120"/>
    </row>
    <row r="324" spans="1:6" s="117" customFormat="1">
      <c r="A324" s="171"/>
      <c r="B324" s="172"/>
      <c r="C324" s="173"/>
      <c r="D324" s="174"/>
      <c r="E324" s="174"/>
      <c r="F324" s="175"/>
    </row>
    <row r="325" spans="1:6" s="117" customFormat="1">
      <c r="B325" s="122"/>
      <c r="C325" s="120"/>
      <c r="D325" s="120"/>
      <c r="E325" s="120"/>
      <c r="F325" s="175"/>
    </row>
    <row r="326" spans="1:6" s="117" customFormat="1">
      <c r="B326" s="122"/>
      <c r="C326" s="120"/>
      <c r="D326" s="120"/>
      <c r="E326" s="120"/>
    </row>
    <row r="327" spans="1:6" s="117" customFormat="1">
      <c r="B327" s="122"/>
      <c r="C327" s="120"/>
      <c r="D327" s="120"/>
      <c r="E327" s="120"/>
    </row>
    <row r="328" spans="1:6" s="117" customFormat="1">
      <c r="B328" s="122"/>
      <c r="C328" s="120"/>
      <c r="D328" s="120"/>
      <c r="E328" s="120"/>
    </row>
    <row r="329" spans="1:6" s="117" customFormat="1">
      <c r="B329" s="122"/>
      <c r="C329" s="120"/>
      <c r="D329" s="120"/>
      <c r="E329" s="120"/>
    </row>
    <row r="330" spans="1:6" s="117" customFormat="1">
      <c r="B330" s="122"/>
      <c r="C330" s="120"/>
      <c r="D330" s="120"/>
      <c r="E330" s="120"/>
    </row>
    <row r="331" spans="1:6" s="117" customFormat="1">
      <c r="B331" s="122"/>
      <c r="C331" s="120"/>
      <c r="D331" s="120"/>
      <c r="E331" s="120"/>
    </row>
    <row r="332" spans="1:6" s="117" customFormat="1">
      <c r="B332" s="122"/>
      <c r="C332" s="120"/>
      <c r="D332" s="120"/>
      <c r="E332" s="120"/>
    </row>
    <row r="333" spans="1:6" s="117" customFormat="1">
      <c r="B333" s="122"/>
      <c r="C333" s="120"/>
      <c r="D333" s="120"/>
      <c r="E333" s="120"/>
    </row>
    <row r="334" spans="1:6" s="117" customFormat="1">
      <c r="B334" s="122"/>
      <c r="C334" s="120"/>
      <c r="D334" s="120"/>
      <c r="E334" s="120"/>
    </row>
    <row r="335" spans="1:6" s="117" customFormat="1">
      <c r="B335" s="122"/>
      <c r="C335" s="120"/>
      <c r="D335" s="120"/>
      <c r="E335" s="120"/>
    </row>
    <row r="336" spans="1:6" s="117" customFormat="1">
      <c r="B336" s="122"/>
      <c r="C336" s="120"/>
      <c r="D336" s="120"/>
      <c r="E336" s="120"/>
    </row>
    <row r="337" spans="2:5" s="117" customFormat="1">
      <c r="B337" s="122"/>
      <c r="C337" s="120"/>
      <c r="D337" s="120"/>
      <c r="E337" s="120"/>
    </row>
    <row r="338" spans="2:5" s="117" customFormat="1">
      <c r="B338" s="122"/>
      <c r="C338" s="120"/>
      <c r="D338" s="120"/>
      <c r="E338" s="120"/>
    </row>
    <row r="339" spans="2:5" s="117" customFormat="1">
      <c r="B339" s="122"/>
      <c r="C339" s="120"/>
      <c r="D339" s="120"/>
      <c r="E339" s="120"/>
    </row>
    <row r="340" spans="2:5" s="117" customFormat="1">
      <c r="B340" s="122"/>
      <c r="C340" s="120"/>
      <c r="D340" s="120"/>
      <c r="E340" s="120"/>
    </row>
    <row r="341" spans="2:5" s="117" customFormat="1">
      <c r="B341" s="122"/>
      <c r="C341" s="120"/>
      <c r="D341" s="120"/>
      <c r="E341" s="120"/>
    </row>
    <row r="342" spans="2:5" s="117" customFormat="1">
      <c r="B342" s="122"/>
      <c r="C342" s="120"/>
      <c r="D342" s="120"/>
      <c r="E342" s="120"/>
    </row>
    <row r="343" spans="2:5" s="117" customFormat="1">
      <c r="B343" s="122"/>
      <c r="C343" s="120"/>
      <c r="D343" s="120"/>
      <c r="E343" s="120"/>
    </row>
    <row r="344" spans="2:5" s="117" customFormat="1">
      <c r="B344" s="122"/>
      <c r="C344" s="120"/>
      <c r="D344" s="120"/>
      <c r="E344" s="120"/>
    </row>
    <row r="345" spans="2:5" s="117" customFormat="1">
      <c r="B345" s="122"/>
      <c r="C345" s="120"/>
      <c r="D345" s="120"/>
      <c r="E345" s="120"/>
    </row>
    <row r="346" spans="2:5" s="117" customFormat="1">
      <c r="B346" s="122"/>
      <c r="C346" s="120"/>
      <c r="D346" s="120"/>
      <c r="E346" s="120"/>
    </row>
    <row r="347" spans="2:5" s="117" customFormat="1">
      <c r="B347" s="122"/>
      <c r="C347" s="120"/>
      <c r="D347" s="120"/>
      <c r="E347" s="120"/>
    </row>
    <row r="348" spans="2:5" s="117" customFormat="1">
      <c r="B348" s="122"/>
      <c r="C348" s="120"/>
      <c r="D348" s="120"/>
      <c r="E348" s="120"/>
    </row>
    <row r="349" spans="2:5" s="117" customFormat="1">
      <c r="B349" s="122"/>
      <c r="C349" s="120"/>
      <c r="D349" s="120"/>
      <c r="E349" s="120"/>
    </row>
    <row r="350" spans="2:5" s="117" customFormat="1">
      <c r="B350" s="122"/>
      <c r="C350" s="120"/>
      <c r="D350" s="120"/>
      <c r="E350" s="120"/>
    </row>
    <row r="351" spans="2:5" s="117" customFormat="1">
      <c r="B351" s="122"/>
      <c r="C351" s="120"/>
      <c r="D351" s="120"/>
      <c r="E351" s="120"/>
    </row>
    <row r="352" spans="2:5" s="117" customFormat="1">
      <c r="B352" s="122"/>
      <c r="C352" s="120"/>
      <c r="D352" s="120"/>
      <c r="E352" s="120"/>
    </row>
    <row r="353" spans="2:5" s="117" customFormat="1">
      <c r="B353" s="122"/>
      <c r="C353" s="120"/>
      <c r="D353" s="120"/>
      <c r="E353" s="120"/>
    </row>
    <row r="354" spans="2:5" s="117" customFormat="1">
      <c r="B354" s="122"/>
      <c r="C354" s="120"/>
      <c r="D354" s="120"/>
      <c r="E354" s="120"/>
    </row>
    <row r="355" spans="2:5" s="117" customFormat="1">
      <c r="B355" s="122"/>
      <c r="C355" s="120"/>
      <c r="D355" s="120"/>
      <c r="E355" s="120"/>
    </row>
    <row r="356" spans="2:5" s="117" customFormat="1">
      <c r="B356" s="122"/>
      <c r="C356" s="120"/>
      <c r="D356" s="120"/>
      <c r="E356" s="120"/>
    </row>
    <row r="357" spans="2:5" s="117" customFormat="1">
      <c r="B357" s="122"/>
      <c r="C357" s="120"/>
      <c r="D357" s="120"/>
      <c r="E357" s="120"/>
    </row>
    <row r="358" spans="2:5" s="117" customFormat="1">
      <c r="B358" s="122"/>
      <c r="C358" s="120"/>
      <c r="D358" s="120"/>
      <c r="E358" s="120"/>
    </row>
    <row r="359" spans="2:5" s="117" customFormat="1">
      <c r="B359" s="122"/>
      <c r="C359" s="120"/>
      <c r="D359" s="120"/>
      <c r="E359" s="120"/>
    </row>
    <row r="360" spans="2:5" s="117" customFormat="1">
      <c r="B360" s="122"/>
      <c r="C360" s="120"/>
      <c r="D360" s="120"/>
      <c r="E360" s="120"/>
    </row>
    <row r="361" spans="2:5" s="117" customFormat="1">
      <c r="B361" s="122"/>
      <c r="C361" s="120"/>
      <c r="D361" s="120"/>
      <c r="E361" s="120"/>
    </row>
    <row r="362" spans="2:5" s="117" customFormat="1">
      <c r="B362" s="122"/>
      <c r="C362" s="120"/>
      <c r="D362" s="120"/>
      <c r="E362" s="120"/>
    </row>
    <row r="363" spans="2:5" s="117" customFormat="1">
      <c r="B363" s="122"/>
      <c r="C363" s="120"/>
      <c r="D363" s="120"/>
      <c r="E363" s="120"/>
    </row>
    <row r="364" spans="2:5" s="117" customFormat="1">
      <c r="B364" s="122"/>
      <c r="C364" s="120"/>
      <c r="D364" s="120"/>
      <c r="E364" s="120"/>
    </row>
    <row r="365" spans="2:5" s="117" customFormat="1">
      <c r="B365" s="122"/>
      <c r="C365" s="120"/>
      <c r="D365" s="120"/>
      <c r="E365" s="120"/>
    </row>
    <row r="366" spans="2:5" s="117" customFormat="1">
      <c r="B366" s="122"/>
      <c r="C366" s="120"/>
      <c r="D366" s="120"/>
      <c r="E366" s="120"/>
    </row>
    <row r="367" spans="2:5" s="117" customFormat="1">
      <c r="B367" s="122"/>
      <c r="C367" s="120"/>
      <c r="D367" s="120"/>
      <c r="E367" s="120"/>
    </row>
    <row r="368" spans="2:5" s="117" customFormat="1">
      <c r="B368" s="122"/>
      <c r="C368" s="120"/>
      <c r="D368" s="120"/>
      <c r="E368" s="120"/>
    </row>
    <row r="369" spans="1:5" s="176" customFormat="1">
      <c r="A369" s="117"/>
      <c r="B369" s="122"/>
      <c r="C369" s="120"/>
      <c r="D369" s="120"/>
      <c r="E369" s="120"/>
    </row>
    <row r="370" spans="1:5" s="176" customFormat="1">
      <c r="A370" s="117"/>
      <c r="B370" s="122"/>
      <c r="C370" s="120"/>
      <c r="D370" s="120"/>
      <c r="E370" s="120"/>
    </row>
    <row r="371" spans="1:5" s="117" customFormat="1">
      <c r="B371" s="122"/>
      <c r="C371" s="120"/>
      <c r="D371" s="120"/>
      <c r="E371" s="120"/>
    </row>
    <row r="372" spans="1:5" s="117" customFormat="1">
      <c r="B372" s="122"/>
      <c r="C372" s="120"/>
      <c r="D372" s="120"/>
      <c r="E372" s="120"/>
    </row>
    <row r="373" spans="1:5" s="117" customFormat="1">
      <c r="B373" s="122"/>
      <c r="C373" s="120"/>
      <c r="D373" s="120"/>
      <c r="E373" s="120"/>
    </row>
    <row r="374" spans="1:5" s="117" customFormat="1">
      <c r="B374" s="122"/>
      <c r="C374" s="120"/>
      <c r="D374" s="120"/>
      <c r="E374" s="120"/>
    </row>
    <row r="375" spans="1:5" s="117" customFormat="1">
      <c r="B375" s="122"/>
      <c r="C375" s="120"/>
      <c r="D375" s="120"/>
      <c r="E375" s="120"/>
    </row>
    <row r="376" spans="1:5" s="117" customFormat="1">
      <c r="B376" s="122"/>
      <c r="C376" s="120"/>
      <c r="D376" s="120"/>
      <c r="E376" s="120"/>
    </row>
    <row r="377" spans="1:5" s="117" customFormat="1">
      <c r="B377" s="122"/>
      <c r="C377" s="120"/>
      <c r="D377" s="120"/>
      <c r="E377" s="120"/>
    </row>
    <row r="378" spans="1:5" s="176" customFormat="1">
      <c r="A378" s="117"/>
      <c r="B378" s="122"/>
      <c r="C378" s="120"/>
      <c r="D378" s="120"/>
      <c r="E378" s="120"/>
    </row>
    <row r="379" spans="1:5" s="176" customFormat="1">
      <c r="A379" s="117"/>
      <c r="B379" s="163"/>
      <c r="C379" s="164"/>
      <c r="D379" s="164"/>
      <c r="E379" s="164"/>
    </row>
    <row r="380" spans="1:5" s="117" customFormat="1">
      <c r="B380" s="122"/>
      <c r="C380" s="120"/>
      <c r="D380" s="120"/>
      <c r="E380" s="120"/>
    </row>
    <row r="381" spans="1:5" s="117" customFormat="1">
      <c r="B381" s="122"/>
      <c r="C381" s="120"/>
      <c r="D381" s="120"/>
      <c r="E381" s="120"/>
    </row>
    <row r="382" spans="1:5" s="117" customFormat="1">
      <c r="B382" s="122"/>
      <c r="C382" s="120"/>
      <c r="D382" s="120"/>
      <c r="E382" s="120"/>
    </row>
    <row r="383" spans="1:5" s="117" customFormat="1">
      <c r="B383" s="122"/>
      <c r="C383" s="120"/>
      <c r="D383" s="120"/>
      <c r="E383" s="120"/>
    </row>
    <row r="384" spans="1:5" s="117" customFormat="1">
      <c r="B384" s="122"/>
      <c r="C384" s="120"/>
      <c r="D384" s="120"/>
      <c r="E384" s="120"/>
    </row>
    <row r="385" spans="1:5" s="117" customFormat="1">
      <c r="B385" s="122"/>
      <c r="C385" s="120"/>
      <c r="D385" s="120"/>
      <c r="E385" s="120"/>
    </row>
    <row r="386" spans="1:5" s="117" customFormat="1">
      <c r="B386" s="122"/>
      <c r="C386" s="120"/>
      <c r="D386" s="120"/>
      <c r="E386" s="120"/>
    </row>
    <row r="387" spans="1:5" s="176" customFormat="1">
      <c r="A387" s="117"/>
      <c r="B387" s="122"/>
      <c r="C387" s="120"/>
      <c r="D387" s="120"/>
      <c r="E387" s="120"/>
    </row>
    <row r="388" spans="1:5" s="176" customFormat="1">
      <c r="A388" s="117"/>
      <c r="B388" s="122"/>
      <c r="C388" s="120"/>
      <c r="D388" s="120"/>
      <c r="E388" s="120"/>
    </row>
    <row r="389" spans="1:5" s="117" customFormat="1">
      <c r="B389" s="122"/>
      <c r="C389" s="120"/>
      <c r="D389" s="120"/>
      <c r="E389" s="120"/>
    </row>
    <row r="390" spans="1:5" s="117" customFormat="1">
      <c r="B390" s="122"/>
      <c r="C390" s="120"/>
      <c r="D390" s="120"/>
      <c r="E390" s="120"/>
    </row>
    <row r="391" spans="1:5" s="117" customFormat="1">
      <c r="B391" s="122"/>
      <c r="C391" s="120"/>
      <c r="D391" s="120"/>
      <c r="E391" s="120"/>
    </row>
    <row r="392" spans="1:5" s="117" customFormat="1">
      <c r="B392" s="122"/>
      <c r="C392" s="120"/>
      <c r="D392" s="120"/>
      <c r="E392" s="120"/>
    </row>
    <row r="393" spans="1:5" s="117" customFormat="1">
      <c r="B393" s="122"/>
      <c r="C393" s="120"/>
      <c r="D393" s="120"/>
      <c r="E393" s="120"/>
    </row>
    <row r="394" spans="1:5" s="117" customFormat="1">
      <c r="B394" s="122"/>
      <c r="C394" s="120"/>
      <c r="D394" s="120"/>
      <c r="E394" s="120"/>
    </row>
    <row r="395" spans="1:5" s="117" customFormat="1">
      <c r="B395" s="122"/>
      <c r="C395" s="120"/>
      <c r="D395" s="120"/>
      <c r="E395" s="120"/>
    </row>
    <row r="396" spans="1:5" s="117" customFormat="1">
      <c r="B396" s="122"/>
      <c r="C396" s="120"/>
      <c r="D396" s="120"/>
      <c r="E396" s="120"/>
    </row>
    <row r="397" spans="1:5" s="176" customFormat="1">
      <c r="A397" s="117"/>
      <c r="B397" s="122"/>
      <c r="C397" s="120"/>
      <c r="D397" s="120"/>
      <c r="E397" s="120"/>
    </row>
    <row r="398" spans="1:5" s="176" customFormat="1">
      <c r="A398" s="117"/>
      <c r="B398" s="163"/>
      <c r="C398" s="164"/>
      <c r="D398" s="164"/>
      <c r="E398" s="164"/>
    </row>
    <row r="399" spans="1:5" s="117" customFormat="1">
      <c r="B399" s="122"/>
      <c r="C399" s="120"/>
      <c r="D399" s="120"/>
      <c r="E399" s="120"/>
    </row>
    <row r="400" spans="1:5" s="117" customFormat="1">
      <c r="B400" s="122"/>
      <c r="C400" s="120"/>
      <c r="D400" s="120"/>
      <c r="E400" s="120"/>
    </row>
    <row r="401" spans="1:5" s="117" customFormat="1">
      <c r="B401" s="122"/>
      <c r="C401" s="120"/>
      <c r="D401" s="120"/>
      <c r="E401" s="120"/>
    </row>
    <row r="402" spans="1:5" s="117" customFormat="1">
      <c r="B402" s="122"/>
      <c r="C402" s="120"/>
      <c r="D402" s="120"/>
      <c r="E402" s="120"/>
    </row>
    <row r="403" spans="1:5" s="117" customFormat="1">
      <c r="B403" s="122"/>
      <c r="C403" s="120"/>
      <c r="D403" s="120"/>
      <c r="E403" s="120"/>
    </row>
    <row r="404" spans="1:5" s="117" customFormat="1">
      <c r="B404" s="122"/>
      <c r="C404" s="120"/>
      <c r="D404" s="120"/>
      <c r="E404" s="120"/>
    </row>
    <row r="405" spans="1:5" s="117" customFormat="1">
      <c r="B405" s="122"/>
      <c r="C405" s="120"/>
      <c r="D405" s="120"/>
      <c r="E405" s="120"/>
    </row>
    <row r="406" spans="1:5" s="117" customFormat="1">
      <c r="B406" s="122"/>
      <c r="C406" s="120"/>
      <c r="D406" s="120"/>
      <c r="E406" s="120"/>
    </row>
    <row r="407" spans="1:5" s="117" customFormat="1">
      <c r="B407" s="122"/>
      <c r="C407" s="120"/>
      <c r="D407" s="120"/>
      <c r="E407" s="120"/>
    </row>
    <row r="408" spans="1:5" s="117" customFormat="1">
      <c r="B408" s="122"/>
      <c r="C408" s="120"/>
      <c r="D408" s="120"/>
      <c r="E408" s="120"/>
    </row>
    <row r="409" spans="1:5" s="117" customFormat="1">
      <c r="B409" s="122"/>
      <c r="C409" s="120"/>
      <c r="D409" s="120"/>
      <c r="E409" s="120"/>
    </row>
    <row r="410" spans="1:5" s="176" customFormat="1">
      <c r="A410" s="117"/>
      <c r="B410" s="122"/>
      <c r="C410" s="120"/>
      <c r="D410" s="120"/>
      <c r="E410" s="120"/>
    </row>
    <row r="411" spans="1:5" s="176" customFormat="1">
      <c r="A411" s="117"/>
      <c r="B411" s="122"/>
      <c r="C411" s="120"/>
      <c r="D411" s="120"/>
      <c r="E411" s="120"/>
    </row>
    <row r="412" spans="1:5" s="117" customFormat="1">
      <c r="B412" s="122"/>
      <c r="C412" s="120"/>
      <c r="D412" s="120"/>
      <c r="E412" s="120"/>
    </row>
    <row r="413" spans="1:5" s="117" customFormat="1">
      <c r="B413" s="122"/>
      <c r="C413" s="120"/>
      <c r="D413" s="120"/>
      <c r="E413" s="120"/>
    </row>
    <row r="414" spans="1:5" s="117" customFormat="1">
      <c r="B414" s="122"/>
      <c r="C414" s="120"/>
      <c r="D414" s="120"/>
      <c r="E414" s="120"/>
    </row>
    <row r="415" spans="1:5" s="117" customFormat="1">
      <c r="B415" s="122"/>
      <c r="C415" s="120"/>
      <c r="D415" s="120"/>
      <c r="E415" s="120"/>
    </row>
    <row r="416" spans="1:5" s="117" customFormat="1">
      <c r="B416" s="122"/>
      <c r="C416" s="120"/>
      <c r="D416" s="120"/>
      <c r="E416" s="120"/>
    </row>
    <row r="417" spans="1:5" s="117" customFormat="1">
      <c r="B417" s="122"/>
      <c r="C417" s="120"/>
      <c r="D417" s="120"/>
      <c r="E417" s="120"/>
    </row>
    <row r="418" spans="1:5" s="117" customFormat="1">
      <c r="B418" s="122"/>
      <c r="C418" s="120"/>
      <c r="D418" s="120"/>
      <c r="E418" s="120"/>
    </row>
    <row r="419" spans="1:5" s="176" customFormat="1">
      <c r="A419" s="117"/>
      <c r="B419" s="122"/>
      <c r="C419" s="120"/>
      <c r="D419" s="120"/>
      <c r="E419" s="120"/>
    </row>
    <row r="420" spans="1:5" s="176" customFormat="1">
      <c r="A420" s="117"/>
      <c r="B420" s="122"/>
      <c r="C420" s="120"/>
      <c r="D420" s="120"/>
      <c r="E420" s="120"/>
    </row>
    <row r="421" spans="1:5" s="117" customFormat="1">
      <c r="B421" s="122"/>
      <c r="C421" s="120"/>
      <c r="D421" s="120"/>
      <c r="E421" s="120"/>
    </row>
    <row r="422" spans="1:5" s="117" customFormat="1">
      <c r="B422" s="122"/>
      <c r="C422" s="120"/>
      <c r="D422" s="120"/>
      <c r="E422" s="120"/>
    </row>
    <row r="423" spans="1:5" s="117" customFormat="1">
      <c r="B423" s="122"/>
      <c r="C423" s="120"/>
      <c r="D423" s="120"/>
      <c r="E423" s="120"/>
    </row>
    <row r="424" spans="1:5" s="117" customFormat="1">
      <c r="B424" s="122"/>
      <c r="C424" s="120"/>
      <c r="D424" s="120"/>
      <c r="E424" s="120"/>
    </row>
    <row r="425" spans="1:5" s="117" customFormat="1">
      <c r="B425" s="122"/>
      <c r="C425" s="120"/>
      <c r="D425" s="120"/>
      <c r="E425" s="120"/>
    </row>
    <row r="426" spans="1:5" s="117" customFormat="1">
      <c r="B426" s="122"/>
      <c r="C426" s="120"/>
      <c r="D426" s="120"/>
      <c r="E426" s="120"/>
    </row>
    <row r="427" spans="1:5" s="117" customFormat="1">
      <c r="B427" s="122"/>
      <c r="C427" s="120"/>
      <c r="D427" s="120"/>
      <c r="E427" s="120"/>
    </row>
    <row r="428" spans="1:5" s="176" customFormat="1">
      <c r="A428" s="117"/>
      <c r="B428" s="122"/>
      <c r="C428" s="120"/>
      <c r="D428" s="120"/>
      <c r="E428" s="120"/>
    </row>
    <row r="429" spans="1:5" s="176" customFormat="1">
      <c r="A429" s="117"/>
      <c r="B429" s="122"/>
      <c r="C429" s="120"/>
      <c r="D429" s="120"/>
      <c r="E429" s="120"/>
    </row>
    <row r="430" spans="1:5" s="117" customFormat="1">
      <c r="B430" s="122"/>
      <c r="C430" s="120"/>
      <c r="D430" s="120"/>
      <c r="E430" s="120"/>
    </row>
    <row r="431" spans="1:5" s="117" customFormat="1">
      <c r="B431" s="122"/>
      <c r="C431" s="120"/>
      <c r="D431" s="120"/>
      <c r="E431" s="120"/>
    </row>
    <row r="432" spans="1:5" s="117" customFormat="1">
      <c r="B432" s="122"/>
      <c r="C432" s="120"/>
      <c r="D432" s="120"/>
      <c r="E432" s="120"/>
    </row>
    <row r="433" spans="1:5" s="117" customFormat="1">
      <c r="B433" s="122"/>
      <c r="C433" s="120"/>
      <c r="D433" s="120"/>
      <c r="E433" s="120"/>
    </row>
    <row r="434" spans="1:5" s="117" customFormat="1">
      <c r="B434" s="122"/>
      <c r="C434" s="120"/>
      <c r="D434" s="120"/>
      <c r="E434" s="120"/>
    </row>
    <row r="435" spans="1:5" s="117" customFormat="1">
      <c r="B435" s="122"/>
      <c r="C435" s="120"/>
      <c r="D435" s="120"/>
      <c r="E435" s="120"/>
    </row>
    <row r="436" spans="1:5" s="117" customFormat="1">
      <c r="B436" s="122"/>
      <c r="C436" s="120"/>
      <c r="D436" s="120"/>
      <c r="E436" s="120"/>
    </row>
    <row r="437" spans="1:5" s="176" customFormat="1">
      <c r="A437" s="117"/>
      <c r="B437" s="122"/>
      <c r="C437" s="120"/>
      <c r="D437" s="120"/>
      <c r="E437" s="120"/>
    </row>
    <row r="438" spans="1:5" s="176" customFormat="1">
      <c r="A438" s="117"/>
      <c r="B438" s="122"/>
      <c r="C438" s="120"/>
      <c r="D438" s="120"/>
      <c r="E438" s="120"/>
    </row>
    <row r="439" spans="1:5" s="176" customFormat="1">
      <c r="A439" s="117"/>
      <c r="B439" s="122"/>
      <c r="C439" s="120"/>
      <c r="D439" s="120"/>
      <c r="E439" s="120"/>
    </row>
    <row r="440" spans="1:5" s="176" customFormat="1">
      <c r="A440" s="117"/>
      <c r="B440" s="122"/>
      <c r="C440" s="120"/>
      <c r="D440" s="120"/>
      <c r="E440" s="120"/>
    </row>
    <row r="441" spans="1:5" s="176" customFormat="1">
      <c r="A441" s="117"/>
      <c r="B441" s="122"/>
      <c r="C441" s="120"/>
      <c r="D441" s="120"/>
      <c r="E441" s="120"/>
    </row>
    <row r="442" spans="1:5" s="176" customFormat="1">
      <c r="A442" s="117"/>
      <c r="B442" s="122"/>
      <c r="C442" s="120"/>
      <c r="D442" s="120"/>
      <c r="E442" s="120"/>
    </row>
    <row r="443" spans="1:5" s="176" customFormat="1">
      <c r="A443" s="117"/>
      <c r="B443" s="122"/>
      <c r="C443" s="120"/>
      <c r="D443" s="120"/>
      <c r="E443" s="120"/>
    </row>
    <row r="444" spans="1:5" s="176" customFormat="1">
      <c r="A444" s="117"/>
      <c r="B444" s="122"/>
      <c r="C444" s="120"/>
      <c r="D444" s="120"/>
      <c r="E444" s="120"/>
    </row>
    <row r="445" spans="1:5" s="176" customFormat="1">
      <c r="A445" s="117"/>
      <c r="B445" s="122"/>
      <c r="C445" s="120"/>
      <c r="D445" s="120"/>
      <c r="E445" s="120"/>
    </row>
    <row r="446" spans="1:5" s="176" customFormat="1">
      <c r="A446" s="117"/>
      <c r="B446" s="122"/>
      <c r="C446" s="120"/>
      <c r="D446" s="120"/>
      <c r="E446" s="120"/>
    </row>
    <row r="447" spans="1:5" s="176" customFormat="1">
      <c r="A447" s="117"/>
      <c r="B447" s="122"/>
      <c r="C447" s="120"/>
      <c r="D447" s="120"/>
      <c r="E447" s="120"/>
    </row>
    <row r="448" spans="1:5" s="176" customFormat="1">
      <c r="A448" s="117"/>
      <c r="B448" s="122"/>
      <c r="C448" s="120"/>
      <c r="D448" s="120"/>
      <c r="E448" s="120"/>
    </row>
    <row r="449" spans="1:5" s="176" customFormat="1">
      <c r="A449" s="117"/>
      <c r="B449" s="163"/>
      <c r="C449" s="164"/>
      <c r="D449" s="164"/>
      <c r="E449" s="164"/>
    </row>
    <row r="450" spans="1:5" s="176" customFormat="1">
      <c r="A450" s="117"/>
      <c r="B450" s="163"/>
      <c r="C450" s="164"/>
      <c r="D450" s="164"/>
      <c r="E450" s="164"/>
    </row>
    <row r="451" spans="1:5" s="176" customFormat="1">
      <c r="A451" s="117"/>
      <c r="B451" s="122"/>
      <c r="C451" s="120"/>
      <c r="D451" s="120"/>
      <c r="E451" s="120"/>
    </row>
    <row r="452" spans="1:5" s="176" customFormat="1">
      <c r="A452" s="117"/>
      <c r="B452" s="122"/>
      <c r="C452" s="120"/>
      <c r="D452" s="120"/>
      <c r="E452" s="120"/>
    </row>
    <row r="453" spans="1:5" s="176" customFormat="1">
      <c r="A453" s="117"/>
      <c r="B453" s="122"/>
      <c r="C453" s="120"/>
      <c r="D453" s="120"/>
      <c r="E453" s="120"/>
    </row>
    <row r="454" spans="1:5" s="176" customFormat="1">
      <c r="A454" s="117"/>
      <c r="B454" s="122"/>
      <c r="C454" s="120"/>
      <c r="D454" s="120"/>
      <c r="E454" s="120"/>
    </row>
    <row r="455" spans="1:5" s="176" customFormat="1">
      <c r="A455" s="117"/>
      <c r="B455" s="122"/>
      <c r="C455" s="120"/>
      <c r="D455" s="120"/>
      <c r="E455" s="120"/>
    </row>
    <row r="456" spans="1:5" s="176" customFormat="1">
      <c r="A456" s="117"/>
      <c r="B456" s="122"/>
      <c r="C456" s="120"/>
      <c r="D456" s="120"/>
      <c r="E456" s="120"/>
    </row>
    <row r="457" spans="1:5" s="176" customFormat="1">
      <c r="A457" s="117"/>
      <c r="B457" s="122"/>
      <c r="C457" s="120"/>
      <c r="D457" s="120"/>
      <c r="E457" s="120"/>
    </row>
    <row r="458" spans="1:5" s="176" customFormat="1">
      <c r="A458" s="117"/>
      <c r="B458" s="122"/>
      <c r="C458" s="120"/>
      <c r="D458" s="120"/>
      <c r="E458" s="120"/>
    </row>
    <row r="459" spans="1:5" s="176" customFormat="1">
      <c r="A459" s="117"/>
      <c r="B459" s="163"/>
      <c r="C459" s="164"/>
      <c r="D459" s="164"/>
      <c r="E459" s="164"/>
    </row>
    <row r="460" spans="1:5" s="176" customFormat="1">
      <c r="A460" s="117"/>
      <c r="B460" s="163"/>
      <c r="C460" s="164"/>
      <c r="D460" s="164"/>
      <c r="E460" s="164"/>
    </row>
    <row r="461" spans="1:5" s="176" customFormat="1">
      <c r="A461" s="117"/>
      <c r="B461" s="163"/>
      <c r="C461" s="164"/>
      <c r="D461" s="164"/>
      <c r="E461" s="164"/>
    </row>
    <row r="462" spans="1:5" s="176" customFormat="1">
      <c r="A462" s="117"/>
      <c r="B462" s="163"/>
      <c r="C462" s="164"/>
      <c r="D462" s="164"/>
      <c r="E462" s="164"/>
    </row>
    <row r="463" spans="1:5" s="176" customFormat="1">
      <c r="A463" s="117"/>
      <c r="B463" s="163"/>
      <c r="C463" s="164"/>
      <c r="D463" s="164"/>
      <c r="E463" s="164"/>
    </row>
    <row r="464" spans="1:5" s="176" customFormat="1">
      <c r="A464" s="117"/>
      <c r="B464" s="163"/>
      <c r="C464" s="164"/>
      <c r="D464" s="164"/>
      <c r="E464" s="164"/>
    </row>
    <row r="465" spans="1:5" s="176" customFormat="1">
      <c r="A465" s="117"/>
      <c r="B465" s="163"/>
      <c r="C465" s="164"/>
      <c r="D465" s="164"/>
      <c r="E465" s="164"/>
    </row>
    <row r="466" spans="1:5" s="176" customFormat="1">
      <c r="A466" s="117"/>
      <c r="B466" s="163"/>
      <c r="C466" s="164"/>
      <c r="D466" s="164"/>
      <c r="E466" s="164"/>
    </row>
    <row r="467" spans="1:5" s="176" customFormat="1">
      <c r="A467" s="117"/>
      <c r="B467" s="163"/>
      <c r="C467" s="164"/>
      <c r="D467" s="164"/>
      <c r="E467" s="164"/>
    </row>
    <row r="468" spans="1:5" s="176" customFormat="1">
      <c r="A468" s="117"/>
      <c r="B468" s="163"/>
      <c r="C468" s="164"/>
      <c r="D468" s="164"/>
      <c r="E468" s="164"/>
    </row>
    <row r="469" spans="1:5" s="176" customFormat="1">
      <c r="A469" s="117"/>
      <c r="B469" s="163"/>
      <c r="C469" s="164"/>
      <c r="D469" s="164"/>
      <c r="E469" s="164"/>
    </row>
    <row r="470" spans="1:5" s="176" customFormat="1">
      <c r="A470" s="117"/>
      <c r="B470" s="163"/>
      <c r="C470" s="164"/>
      <c r="D470" s="164"/>
      <c r="E470" s="164"/>
    </row>
    <row r="471" spans="1:5" s="176" customFormat="1">
      <c r="A471" s="117"/>
      <c r="B471" s="163"/>
      <c r="C471" s="164"/>
      <c r="D471" s="164"/>
      <c r="E471" s="164"/>
    </row>
    <row r="472" spans="1:5" s="176" customFormat="1">
      <c r="A472" s="117"/>
      <c r="B472" s="163"/>
      <c r="C472" s="164"/>
      <c r="D472" s="164"/>
      <c r="E472" s="164"/>
    </row>
    <row r="473" spans="1:5" s="176" customFormat="1">
      <c r="A473" s="117"/>
      <c r="B473" s="163"/>
      <c r="C473" s="164"/>
      <c r="D473" s="164"/>
      <c r="E473" s="164"/>
    </row>
    <row r="474" spans="1:5" s="176" customFormat="1">
      <c r="A474" s="117"/>
      <c r="B474" s="163"/>
      <c r="C474" s="164"/>
      <c r="D474" s="164"/>
      <c r="E474" s="164"/>
    </row>
    <row r="475" spans="1:5" s="176" customFormat="1">
      <c r="A475" s="117"/>
      <c r="B475" s="163"/>
      <c r="C475" s="164"/>
      <c r="D475" s="164"/>
      <c r="E475" s="164"/>
    </row>
    <row r="476" spans="1:5" s="176" customFormat="1">
      <c r="A476" s="117"/>
      <c r="B476" s="163"/>
      <c r="C476" s="164"/>
      <c r="D476" s="164"/>
      <c r="E476" s="164"/>
    </row>
    <row r="477" spans="1:5" s="176" customFormat="1">
      <c r="A477" s="117"/>
      <c r="B477" s="163"/>
      <c r="C477" s="164"/>
      <c r="D477" s="164"/>
      <c r="E477" s="164"/>
    </row>
    <row r="478" spans="1:5" s="176" customFormat="1">
      <c r="A478" s="117"/>
      <c r="B478" s="163"/>
      <c r="C478" s="164"/>
      <c r="D478" s="164"/>
      <c r="E478" s="164"/>
    </row>
    <row r="479" spans="1:5" s="176" customFormat="1">
      <c r="A479" s="117"/>
      <c r="B479" s="163"/>
      <c r="C479" s="164"/>
      <c r="D479" s="164"/>
      <c r="E479" s="164"/>
    </row>
    <row r="480" spans="1:5" s="176" customFormat="1">
      <c r="A480" s="117"/>
      <c r="B480" s="163"/>
      <c r="C480" s="164"/>
      <c r="D480" s="164"/>
      <c r="E480" s="164"/>
    </row>
    <row r="481" spans="1:5" s="176" customFormat="1">
      <c r="A481" s="117"/>
      <c r="B481" s="163"/>
      <c r="C481" s="164"/>
      <c r="D481" s="164"/>
      <c r="E481" s="164"/>
    </row>
    <row r="482" spans="1:5" s="176" customFormat="1">
      <c r="A482" s="117"/>
      <c r="B482" s="163"/>
      <c r="C482" s="164"/>
      <c r="D482" s="164"/>
      <c r="E482" s="164"/>
    </row>
    <row r="483" spans="1:5" s="176" customFormat="1">
      <c r="A483" s="117"/>
      <c r="B483" s="163"/>
      <c r="C483" s="164"/>
      <c r="D483" s="164"/>
      <c r="E483" s="164"/>
    </row>
    <row r="484" spans="1:5" s="176" customFormat="1">
      <c r="A484" s="117"/>
      <c r="B484" s="163"/>
      <c r="C484" s="164"/>
      <c r="D484" s="164"/>
      <c r="E484" s="164"/>
    </row>
    <row r="485" spans="1:5" s="176" customFormat="1">
      <c r="A485" s="117"/>
      <c r="B485" s="163"/>
      <c r="C485" s="164"/>
      <c r="D485" s="164"/>
      <c r="E485" s="164"/>
    </row>
    <row r="486" spans="1:5" s="176" customFormat="1">
      <c r="A486" s="117"/>
      <c r="B486" s="163"/>
      <c r="C486" s="164"/>
      <c r="D486" s="164"/>
      <c r="E486" s="164"/>
    </row>
    <row r="487" spans="1:5" s="176" customFormat="1">
      <c r="A487" s="117"/>
      <c r="B487" s="163"/>
      <c r="C487" s="164"/>
      <c r="D487" s="164"/>
      <c r="E487" s="164"/>
    </row>
    <row r="488" spans="1:5" s="176" customFormat="1">
      <c r="A488" s="117"/>
      <c r="B488" s="163"/>
      <c r="C488" s="164"/>
      <c r="D488" s="164"/>
      <c r="E488" s="164"/>
    </row>
    <row r="489" spans="1:5" s="176" customFormat="1">
      <c r="A489" s="117"/>
      <c r="B489" s="163"/>
      <c r="C489" s="164"/>
      <c r="D489" s="164"/>
      <c r="E489" s="164"/>
    </row>
    <row r="490" spans="1:5" s="176" customFormat="1">
      <c r="A490" s="117"/>
      <c r="B490" s="163"/>
      <c r="C490" s="164"/>
      <c r="D490" s="164"/>
      <c r="E490" s="164"/>
    </row>
    <row r="491" spans="1:5" s="176" customFormat="1">
      <c r="A491" s="117"/>
      <c r="B491" s="163"/>
      <c r="C491" s="164"/>
      <c r="D491" s="164"/>
      <c r="E491" s="164"/>
    </row>
    <row r="492" spans="1:5" s="176" customFormat="1">
      <c r="A492" s="117"/>
      <c r="B492" s="163"/>
      <c r="C492" s="164"/>
      <c r="D492" s="164"/>
      <c r="E492" s="164"/>
    </row>
    <row r="493" spans="1:5" s="176" customFormat="1">
      <c r="A493" s="117"/>
      <c r="B493" s="163"/>
      <c r="C493" s="164"/>
      <c r="D493" s="164"/>
      <c r="E493" s="164"/>
    </row>
    <row r="494" spans="1:5" s="176" customFormat="1">
      <c r="A494" s="117"/>
      <c r="B494" s="163"/>
      <c r="C494" s="164"/>
      <c r="D494" s="164"/>
      <c r="E494" s="164"/>
    </row>
    <row r="495" spans="1:5" s="176" customFormat="1">
      <c r="A495" s="117"/>
      <c r="B495" s="163"/>
      <c r="C495" s="164"/>
      <c r="D495" s="164"/>
      <c r="E495" s="164"/>
    </row>
    <row r="496" spans="1:5" s="176" customFormat="1">
      <c r="A496" s="117"/>
      <c r="B496" s="163"/>
      <c r="C496" s="164"/>
      <c r="D496" s="164"/>
      <c r="E496" s="164"/>
    </row>
    <row r="497" spans="1:5" s="176" customFormat="1">
      <c r="A497" s="117"/>
      <c r="B497" s="163"/>
      <c r="C497" s="164"/>
      <c r="D497" s="164"/>
      <c r="E497" s="164"/>
    </row>
    <row r="498" spans="1:5" s="176" customFormat="1">
      <c r="A498" s="117"/>
      <c r="B498" s="163"/>
      <c r="C498" s="164"/>
      <c r="D498" s="164"/>
      <c r="E498" s="164"/>
    </row>
    <row r="499" spans="1:5" s="176" customFormat="1">
      <c r="A499" s="117"/>
      <c r="B499" s="163"/>
      <c r="C499" s="164"/>
      <c r="D499" s="164"/>
      <c r="E499" s="164"/>
    </row>
    <row r="500" spans="1:5" s="176" customFormat="1">
      <c r="A500" s="117"/>
      <c r="B500" s="163"/>
      <c r="C500" s="164"/>
      <c r="D500" s="164"/>
      <c r="E500" s="164"/>
    </row>
    <row r="501" spans="1:5" s="176" customFormat="1">
      <c r="A501" s="117"/>
      <c r="B501" s="163"/>
      <c r="C501" s="164"/>
      <c r="D501" s="164"/>
      <c r="E501" s="164"/>
    </row>
    <row r="502" spans="1:5" s="176" customFormat="1">
      <c r="A502" s="117"/>
      <c r="B502" s="163"/>
      <c r="C502" s="164"/>
      <c r="D502" s="164"/>
      <c r="E502" s="164"/>
    </row>
    <row r="503" spans="1:5" s="176" customFormat="1">
      <c r="A503" s="117"/>
      <c r="B503" s="163"/>
      <c r="C503" s="164"/>
      <c r="D503" s="164"/>
      <c r="E503" s="164"/>
    </row>
    <row r="504" spans="1:5" s="176" customFormat="1">
      <c r="A504" s="117"/>
      <c r="B504" s="163"/>
      <c r="C504" s="164"/>
      <c r="D504" s="164"/>
      <c r="E504" s="164"/>
    </row>
    <row r="505" spans="1:5" s="176" customFormat="1">
      <c r="A505" s="117"/>
      <c r="B505" s="163"/>
      <c r="C505" s="164"/>
      <c r="D505" s="164"/>
      <c r="E505" s="164"/>
    </row>
    <row r="506" spans="1:5" s="176" customFormat="1">
      <c r="A506" s="117"/>
      <c r="B506" s="163"/>
      <c r="C506" s="164"/>
      <c r="D506" s="164"/>
      <c r="E506" s="164"/>
    </row>
    <row r="507" spans="1:5" s="176" customFormat="1">
      <c r="A507" s="117"/>
      <c r="B507" s="163"/>
      <c r="C507" s="164"/>
      <c r="D507" s="164"/>
      <c r="E507" s="164"/>
    </row>
    <row r="508" spans="1:5" s="176" customFormat="1">
      <c r="A508" s="117"/>
      <c r="B508" s="163"/>
      <c r="C508" s="164"/>
      <c r="D508" s="164"/>
      <c r="E508" s="164"/>
    </row>
    <row r="509" spans="1:5" s="176" customFormat="1">
      <c r="A509" s="117"/>
      <c r="B509" s="163"/>
      <c r="C509" s="164"/>
      <c r="D509" s="164"/>
      <c r="E509" s="164"/>
    </row>
    <row r="510" spans="1:5" s="176" customFormat="1">
      <c r="A510" s="117"/>
      <c r="B510" s="163"/>
      <c r="C510" s="164"/>
      <c r="D510" s="164"/>
      <c r="E510" s="164"/>
    </row>
    <row r="511" spans="1:5" s="176" customFormat="1">
      <c r="A511" s="117"/>
      <c r="B511" s="163"/>
      <c r="C511" s="164"/>
      <c r="D511" s="164"/>
      <c r="E511" s="164"/>
    </row>
    <row r="512" spans="1:5" s="176" customFormat="1">
      <c r="A512" s="117"/>
      <c r="B512" s="163"/>
      <c r="C512" s="164"/>
      <c r="D512" s="164"/>
      <c r="E512" s="164"/>
    </row>
    <row r="513" spans="1:5" s="176" customFormat="1">
      <c r="A513" s="117"/>
      <c r="B513" s="163"/>
      <c r="C513" s="164"/>
      <c r="D513" s="164"/>
      <c r="E513" s="164"/>
    </row>
    <row r="514" spans="1:5" s="176" customFormat="1">
      <c r="A514" s="117"/>
      <c r="B514" s="163"/>
      <c r="C514" s="164"/>
      <c r="D514" s="164"/>
      <c r="E514" s="164"/>
    </row>
    <row r="515" spans="1:5" s="176" customFormat="1">
      <c r="A515" s="117"/>
      <c r="B515" s="163"/>
      <c r="C515" s="164"/>
      <c r="D515" s="164"/>
      <c r="E515" s="164"/>
    </row>
    <row r="516" spans="1:5" s="176" customFormat="1">
      <c r="A516" s="117"/>
      <c r="B516" s="163"/>
      <c r="C516" s="164"/>
      <c r="D516" s="164"/>
      <c r="E516" s="164"/>
    </row>
    <row r="517" spans="1:5" s="176" customFormat="1">
      <c r="A517" s="117"/>
      <c r="B517" s="163"/>
      <c r="C517" s="164"/>
      <c r="D517" s="164"/>
      <c r="E517" s="164"/>
    </row>
    <row r="518" spans="1:5" s="176" customFormat="1">
      <c r="A518" s="117"/>
      <c r="B518" s="163"/>
      <c r="C518" s="164"/>
      <c r="D518" s="164"/>
      <c r="E518" s="164"/>
    </row>
    <row r="519" spans="1:5" s="176" customFormat="1">
      <c r="A519" s="117"/>
      <c r="B519" s="163"/>
      <c r="C519" s="164"/>
      <c r="D519" s="164"/>
      <c r="E519" s="164"/>
    </row>
    <row r="520" spans="1:5" s="176" customFormat="1">
      <c r="A520" s="117"/>
      <c r="B520" s="163"/>
      <c r="C520" s="164"/>
      <c r="D520" s="164"/>
      <c r="E520" s="164"/>
    </row>
    <row r="521" spans="1:5" s="176" customFormat="1">
      <c r="A521" s="117"/>
      <c r="B521" s="163"/>
      <c r="C521" s="164"/>
      <c r="D521" s="164"/>
      <c r="E521" s="164"/>
    </row>
    <row r="522" spans="1:5" s="176" customFormat="1">
      <c r="A522" s="117"/>
      <c r="B522" s="163"/>
      <c r="C522" s="164"/>
      <c r="D522" s="164"/>
      <c r="E522" s="164"/>
    </row>
    <row r="523" spans="1:5" s="176" customFormat="1">
      <c r="A523" s="117"/>
      <c r="B523" s="163"/>
      <c r="C523" s="164"/>
      <c r="D523" s="164"/>
      <c r="E523" s="164"/>
    </row>
    <row r="524" spans="1:5" s="176" customFormat="1">
      <c r="A524" s="117"/>
      <c r="B524" s="163"/>
      <c r="C524" s="164"/>
      <c r="D524" s="164"/>
      <c r="E524" s="164"/>
    </row>
    <row r="525" spans="1:5" s="176" customFormat="1">
      <c r="A525" s="117"/>
      <c r="B525" s="163"/>
      <c r="C525" s="164"/>
      <c r="D525" s="164"/>
      <c r="E525" s="164"/>
    </row>
    <row r="526" spans="1:5" s="176" customFormat="1">
      <c r="A526" s="117"/>
      <c r="B526" s="163"/>
      <c r="C526" s="164"/>
      <c r="D526" s="164"/>
      <c r="E526" s="164"/>
    </row>
    <row r="527" spans="1:5" s="176" customFormat="1">
      <c r="A527" s="117"/>
      <c r="B527" s="163"/>
      <c r="C527" s="164"/>
      <c r="D527" s="164"/>
      <c r="E527" s="164"/>
    </row>
    <row r="528" spans="1:5" s="176" customFormat="1">
      <c r="A528" s="117"/>
      <c r="B528" s="163"/>
      <c r="C528" s="164"/>
      <c r="D528" s="164"/>
      <c r="E528" s="164"/>
    </row>
    <row r="529" spans="1:5" s="176" customFormat="1">
      <c r="A529" s="117"/>
      <c r="B529" s="163"/>
      <c r="C529" s="164"/>
      <c r="D529" s="164"/>
      <c r="E529" s="164"/>
    </row>
    <row r="530" spans="1:5" s="176" customFormat="1">
      <c r="A530" s="117"/>
      <c r="B530" s="163"/>
      <c r="C530" s="164"/>
      <c r="D530" s="164"/>
      <c r="E530" s="164"/>
    </row>
    <row r="531" spans="1:5" s="176" customFormat="1">
      <c r="A531" s="117"/>
      <c r="B531" s="163"/>
      <c r="C531" s="164"/>
      <c r="D531" s="164"/>
      <c r="E531" s="164"/>
    </row>
    <row r="532" spans="1:5" s="176" customFormat="1">
      <c r="A532" s="117"/>
      <c r="B532" s="163"/>
      <c r="C532" s="164"/>
      <c r="D532" s="164"/>
      <c r="E532" s="164"/>
    </row>
    <row r="533" spans="1:5" s="176" customFormat="1">
      <c r="A533" s="117"/>
      <c r="B533" s="163"/>
      <c r="C533" s="164"/>
      <c r="D533" s="164"/>
      <c r="E533" s="164"/>
    </row>
    <row r="534" spans="1:5" s="176" customFormat="1">
      <c r="A534" s="117"/>
      <c r="B534" s="163"/>
      <c r="C534" s="164"/>
      <c r="D534" s="164"/>
      <c r="E534" s="164"/>
    </row>
    <row r="535" spans="1:5" s="176" customFormat="1">
      <c r="A535" s="117"/>
      <c r="B535" s="163"/>
      <c r="C535" s="164"/>
      <c r="D535" s="164"/>
      <c r="E535" s="164"/>
    </row>
    <row r="536" spans="1:5" s="176" customFormat="1">
      <c r="A536" s="117"/>
      <c r="B536" s="163"/>
      <c r="C536" s="164"/>
      <c r="D536" s="164"/>
      <c r="E536" s="164"/>
    </row>
    <row r="537" spans="1:5" s="176" customFormat="1">
      <c r="A537" s="117"/>
      <c r="B537" s="163"/>
      <c r="C537" s="164"/>
      <c r="D537" s="164"/>
      <c r="E537" s="164"/>
    </row>
    <row r="538" spans="1:5" s="176" customFormat="1">
      <c r="A538" s="117"/>
      <c r="B538" s="163"/>
      <c r="C538" s="164"/>
      <c r="D538" s="164"/>
      <c r="E538" s="164"/>
    </row>
    <row r="539" spans="1:5" s="176" customFormat="1">
      <c r="A539" s="117"/>
      <c r="B539" s="163"/>
      <c r="C539" s="164"/>
      <c r="D539" s="164"/>
      <c r="E539" s="164"/>
    </row>
    <row r="540" spans="1:5" s="176" customFormat="1">
      <c r="A540" s="117"/>
      <c r="B540" s="163"/>
      <c r="C540" s="164"/>
      <c r="D540" s="164"/>
      <c r="E540" s="164"/>
    </row>
    <row r="541" spans="1:5" s="176" customFormat="1">
      <c r="A541" s="117"/>
      <c r="B541" s="163"/>
      <c r="C541" s="164"/>
      <c r="D541" s="164"/>
      <c r="E541" s="164"/>
    </row>
    <row r="542" spans="1:5" s="176" customFormat="1">
      <c r="A542" s="117"/>
      <c r="B542" s="163"/>
      <c r="C542" s="164"/>
      <c r="D542" s="164"/>
      <c r="E542" s="164"/>
    </row>
    <row r="543" spans="1:5" s="176" customFormat="1">
      <c r="A543" s="117"/>
      <c r="B543" s="163"/>
      <c r="C543" s="164"/>
      <c r="D543" s="164"/>
      <c r="E543" s="164"/>
    </row>
    <row r="544" spans="1:5" s="176" customFormat="1">
      <c r="A544" s="117"/>
      <c r="B544" s="163"/>
      <c r="C544" s="164"/>
      <c r="D544" s="164"/>
      <c r="E544" s="164"/>
    </row>
    <row r="545" spans="1:5" s="176" customFormat="1">
      <c r="A545" s="117"/>
      <c r="B545" s="163"/>
      <c r="C545" s="164"/>
      <c r="D545" s="164"/>
      <c r="E545" s="164"/>
    </row>
    <row r="546" spans="1:5" s="176" customFormat="1">
      <c r="A546" s="117"/>
      <c r="B546" s="163"/>
      <c r="C546" s="164"/>
      <c r="D546" s="164"/>
      <c r="E546" s="164"/>
    </row>
    <row r="547" spans="1:5" s="176" customFormat="1">
      <c r="A547" s="117"/>
      <c r="B547" s="163"/>
      <c r="C547" s="164"/>
      <c r="D547" s="164"/>
      <c r="E547" s="164"/>
    </row>
    <row r="548" spans="1:5" s="176" customFormat="1">
      <c r="A548" s="117"/>
      <c r="B548" s="163"/>
      <c r="C548" s="164"/>
      <c r="D548" s="164"/>
      <c r="E548" s="164"/>
    </row>
    <row r="549" spans="1:5" s="176" customFormat="1">
      <c r="A549" s="117"/>
      <c r="B549" s="163"/>
      <c r="C549" s="164"/>
      <c r="D549" s="164"/>
      <c r="E549" s="164"/>
    </row>
    <row r="550" spans="1:5" s="176" customFormat="1">
      <c r="A550" s="117"/>
      <c r="B550" s="163"/>
      <c r="C550" s="164"/>
      <c r="D550" s="164"/>
      <c r="E550" s="164"/>
    </row>
    <row r="551" spans="1:5" s="176" customFormat="1">
      <c r="A551" s="117"/>
      <c r="B551" s="163"/>
      <c r="C551" s="164"/>
      <c r="D551" s="164"/>
      <c r="E551" s="164"/>
    </row>
    <row r="552" spans="1:5" s="176" customFormat="1">
      <c r="A552" s="117"/>
      <c r="B552" s="163"/>
      <c r="C552" s="164"/>
      <c r="D552" s="164"/>
      <c r="E552" s="164"/>
    </row>
    <row r="553" spans="1:5" s="176" customFormat="1">
      <c r="A553" s="117"/>
      <c r="B553" s="163"/>
      <c r="C553" s="164"/>
      <c r="D553" s="164"/>
      <c r="E553" s="164"/>
    </row>
    <row r="554" spans="1:5" s="176" customFormat="1">
      <c r="A554" s="117"/>
      <c r="B554" s="163"/>
      <c r="C554" s="164"/>
      <c r="D554" s="164"/>
      <c r="E554" s="164"/>
    </row>
    <row r="555" spans="1:5" s="176" customFormat="1">
      <c r="A555" s="117"/>
      <c r="B555" s="163"/>
      <c r="C555" s="164"/>
      <c r="D555" s="164"/>
      <c r="E555" s="164"/>
    </row>
    <row r="556" spans="1:5" s="176" customFormat="1">
      <c r="A556" s="117"/>
      <c r="B556" s="163"/>
      <c r="C556" s="164"/>
      <c r="D556" s="164"/>
      <c r="E556" s="164"/>
    </row>
    <row r="557" spans="1:5" s="176" customFormat="1">
      <c r="A557" s="117"/>
      <c r="B557" s="163"/>
      <c r="C557" s="164"/>
      <c r="D557" s="164"/>
      <c r="E557" s="164"/>
    </row>
    <row r="558" spans="1:5" s="176" customFormat="1">
      <c r="A558" s="117"/>
      <c r="B558" s="163"/>
      <c r="C558" s="164"/>
      <c r="D558" s="164"/>
      <c r="E558" s="164"/>
    </row>
    <row r="559" spans="1:5" s="176" customFormat="1">
      <c r="A559" s="117"/>
      <c r="B559" s="163"/>
      <c r="C559" s="164"/>
      <c r="D559" s="164"/>
      <c r="E559" s="164"/>
    </row>
    <row r="560" spans="1:5" s="176" customFormat="1">
      <c r="A560" s="117"/>
      <c r="B560" s="163"/>
      <c r="C560" s="164"/>
      <c r="D560" s="164"/>
      <c r="E560" s="164"/>
    </row>
    <row r="561" spans="1:5" s="176" customFormat="1">
      <c r="A561" s="117"/>
      <c r="B561" s="163"/>
      <c r="C561" s="164"/>
      <c r="D561" s="164"/>
      <c r="E561" s="164"/>
    </row>
    <row r="562" spans="1:5" s="176" customFormat="1">
      <c r="A562" s="117"/>
      <c r="B562" s="163"/>
      <c r="C562" s="164"/>
      <c r="D562" s="164"/>
      <c r="E562" s="164"/>
    </row>
    <row r="563" spans="1:5" s="176" customFormat="1">
      <c r="A563" s="117"/>
      <c r="B563" s="163"/>
      <c r="C563" s="164"/>
      <c r="D563" s="164"/>
      <c r="E563" s="164"/>
    </row>
    <row r="564" spans="1:5" s="176" customFormat="1">
      <c r="A564" s="117"/>
      <c r="B564" s="163"/>
      <c r="C564" s="164"/>
      <c r="D564" s="164"/>
      <c r="E564" s="164"/>
    </row>
    <row r="565" spans="1:5" s="176" customFormat="1">
      <c r="A565" s="117"/>
      <c r="B565" s="163"/>
      <c r="C565" s="164"/>
      <c r="D565" s="164"/>
      <c r="E565" s="164"/>
    </row>
    <row r="566" spans="1:5" s="176" customFormat="1">
      <c r="A566" s="117"/>
      <c r="B566" s="163"/>
      <c r="C566" s="164"/>
      <c r="D566" s="164"/>
      <c r="E566" s="164"/>
    </row>
    <row r="567" spans="1:5" s="176" customFormat="1">
      <c r="A567" s="117"/>
      <c r="B567" s="163"/>
      <c r="C567" s="164"/>
      <c r="D567" s="164"/>
      <c r="E567" s="164"/>
    </row>
    <row r="568" spans="1:5" s="176" customFormat="1">
      <c r="A568" s="117"/>
      <c r="B568" s="163"/>
      <c r="C568" s="164"/>
      <c r="D568" s="164"/>
      <c r="E568" s="164"/>
    </row>
    <row r="569" spans="1:5" s="176" customFormat="1">
      <c r="A569" s="117"/>
      <c r="B569" s="163"/>
      <c r="C569" s="164"/>
      <c r="D569" s="164"/>
      <c r="E569" s="164"/>
    </row>
    <row r="570" spans="1:5" s="176" customFormat="1">
      <c r="A570" s="117"/>
      <c r="B570" s="163"/>
      <c r="C570" s="164"/>
      <c r="D570" s="164"/>
      <c r="E570" s="164"/>
    </row>
    <row r="571" spans="1:5" s="176" customFormat="1">
      <c r="A571" s="117"/>
      <c r="B571" s="163"/>
      <c r="C571" s="164"/>
      <c r="D571" s="164"/>
      <c r="E571" s="164"/>
    </row>
    <row r="572" spans="1:5" s="176" customFormat="1">
      <c r="A572" s="117"/>
      <c r="B572" s="163"/>
      <c r="C572" s="164"/>
      <c r="D572" s="164"/>
      <c r="E572" s="164"/>
    </row>
    <row r="573" spans="1:5" s="176" customFormat="1">
      <c r="A573" s="117"/>
      <c r="B573" s="163"/>
      <c r="C573" s="164"/>
      <c r="D573" s="164"/>
      <c r="E573" s="164"/>
    </row>
    <row r="574" spans="1:5" s="176" customFormat="1">
      <c r="A574" s="117"/>
      <c r="B574" s="163"/>
      <c r="C574" s="164"/>
      <c r="D574" s="164"/>
      <c r="E574" s="164"/>
    </row>
    <row r="575" spans="1:5" s="176" customFormat="1">
      <c r="A575" s="117"/>
      <c r="B575" s="163"/>
      <c r="C575" s="164"/>
      <c r="D575" s="164"/>
      <c r="E575" s="164"/>
    </row>
    <row r="576" spans="1:5" s="176" customFormat="1">
      <c r="A576" s="117"/>
      <c r="B576" s="163"/>
      <c r="C576" s="164"/>
      <c r="D576" s="164"/>
      <c r="E576" s="164"/>
    </row>
    <row r="577" spans="1:5" s="176" customFormat="1">
      <c r="A577" s="117"/>
      <c r="B577" s="163"/>
      <c r="C577" s="164"/>
      <c r="D577" s="164"/>
      <c r="E577" s="164"/>
    </row>
    <row r="578" spans="1:5" s="176" customFormat="1">
      <c r="A578" s="117"/>
      <c r="B578" s="163"/>
      <c r="C578" s="164"/>
      <c r="D578" s="164"/>
      <c r="E578" s="164"/>
    </row>
    <row r="579" spans="1:5" s="176" customFormat="1">
      <c r="A579" s="117"/>
      <c r="B579" s="163"/>
      <c r="C579" s="164"/>
      <c r="D579" s="164"/>
      <c r="E579" s="164"/>
    </row>
    <row r="580" spans="1:5" s="176" customFormat="1">
      <c r="A580" s="117"/>
      <c r="B580" s="163"/>
      <c r="C580" s="164"/>
      <c r="D580" s="164"/>
      <c r="E580" s="164"/>
    </row>
    <row r="581" spans="1:5" s="176" customFormat="1">
      <c r="A581" s="117"/>
      <c r="B581" s="163"/>
      <c r="C581" s="164"/>
      <c r="D581" s="164"/>
      <c r="E581" s="164"/>
    </row>
    <row r="582" spans="1:5" s="176" customFormat="1">
      <c r="A582" s="117"/>
      <c r="B582" s="163"/>
      <c r="C582" s="164"/>
      <c r="D582" s="164"/>
      <c r="E582" s="164"/>
    </row>
    <row r="583" spans="1:5" s="176" customFormat="1">
      <c r="A583" s="117"/>
      <c r="B583" s="163"/>
      <c r="C583" s="164"/>
      <c r="D583" s="164"/>
      <c r="E583" s="164"/>
    </row>
    <row r="584" spans="1:5" s="176" customFormat="1">
      <c r="A584" s="117"/>
      <c r="B584" s="163"/>
      <c r="C584" s="164"/>
      <c r="D584" s="164"/>
      <c r="E584" s="164"/>
    </row>
    <row r="585" spans="1:5" s="176" customFormat="1">
      <c r="A585" s="117"/>
      <c r="B585" s="163"/>
      <c r="C585" s="164"/>
      <c r="D585" s="164"/>
      <c r="E585" s="164"/>
    </row>
    <row r="586" spans="1:5" s="176" customFormat="1">
      <c r="A586" s="117"/>
      <c r="B586" s="163"/>
      <c r="C586" s="164"/>
      <c r="D586" s="164"/>
      <c r="E586" s="164"/>
    </row>
    <row r="587" spans="1:5" s="176" customFormat="1">
      <c r="A587" s="117"/>
      <c r="B587" s="163"/>
      <c r="C587" s="164"/>
      <c r="D587" s="164"/>
      <c r="E587" s="164"/>
    </row>
    <row r="588" spans="1:5" s="176" customFormat="1">
      <c r="A588" s="117"/>
      <c r="B588" s="163"/>
      <c r="C588" s="164"/>
      <c r="D588" s="164"/>
      <c r="E588" s="164"/>
    </row>
    <row r="589" spans="1:5" s="176" customFormat="1">
      <c r="A589" s="117"/>
      <c r="B589" s="163"/>
      <c r="C589" s="164"/>
      <c r="D589" s="164"/>
      <c r="E589" s="164"/>
    </row>
    <row r="590" spans="1:5" s="176" customFormat="1">
      <c r="A590" s="117"/>
      <c r="B590" s="163"/>
      <c r="C590" s="164"/>
      <c r="D590" s="164"/>
      <c r="E590" s="164"/>
    </row>
    <row r="591" spans="1:5" s="176" customFormat="1">
      <c r="A591" s="117"/>
      <c r="B591" s="163"/>
      <c r="C591" s="164"/>
      <c r="D591" s="164"/>
      <c r="E591" s="164"/>
    </row>
    <row r="592" spans="1:5" s="176" customFormat="1">
      <c r="A592" s="117"/>
      <c r="B592" s="163"/>
      <c r="C592" s="164"/>
      <c r="D592" s="164"/>
      <c r="E592" s="164"/>
    </row>
    <row r="593" spans="1:5" s="176" customFormat="1">
      <c r="A593" s="117"/>
      <c r="B593" s="163"/>
      <c r="C593" s="164"/>
      <c r="D593" s="164"/>
      <c r="E593" s="164"/>
    </row>
    <row r="594" spans="1:5" s="176" customFormat="1">
      <c r="A594" s="117"/>
      <c r="B594" s="163"/>
      <c r="C594" s="164"/>
      <c r="D594" s="164"/>
      <c r="E594" s="164"/>
    </row>
    <row r="595" spans="1:5" s="176" customFormat="1">
      <c r="A595" s="117"/>
      <c r="B595" s="163"/>
      <c r="C595" s="164"/>
      <c r="D595" s="164"/>
      <c r="E595" s="164"/>
    </row>
    <row r="596" spans="1:5" s="176" customFormat="1">
      <c r="A596" s="117"/>
      <c r="B596" s="163"/>
      <c r="C596" s="164"/>
      <c r="D596" s="164"/>
      <c r="E596" s="164"/>
    </row>
    <row r="597" spans="1:5" s="176" customFormat="1">
      <c r="A597" s="117"/>
      <c r="B597" s="163"/>
      <c r="C597" s="164"/>
      <c r="D597" s="164"/>
      <c r="E597" s="164"/>
    </row>
    <row r="598" spans="1:5" s="176" customFormat="1">
      <c r="A598" s="117"/>
      <c r="B598" s="163"/>
      <c r="C598" s="164"/>
      <c r="D598" s="164"/>
      <c r="E598" s="164"/>
    </row>
    <row r="599" spans="1:5" s="176" customFormat="1">
      <c r="A599" s="117"/>
      <c r="B599" s="163"/>
      <c r="C599" s="164"/>
      <c r="D599" s="164"/>
      <c r="E599" s="164"/>
    </row>
    <row r="600" spans="1:5" s="176" customFormat="1">
      <c r="A600" s="117"/>
      <c r="B600" s="163"/>
      <c r="C600" s="164"/>
      <c r="D600" s="164"/>
      <c r="E600" s="164"/>
    </row>
    <row r="601" spans="1:5" s="176" customFormat="1">
      <c r="A601" s="117"/>
      <c r="B601" s="163"/>
      <c r="C601" s="164"/>
      <c r="D601" s="164"/>
      <c r="E601" s="164"/>
    </row>
    <row r="602" spans="1:5" s="176" customFormat="1">
      <c r="A602" s="117"/>
      <c r="B602" s="163"/>
      <c r="C602" s="164"/>
      <c r="D602" s="164"/>
      <c r="E602" s="164"/>
    </row>
    <row r="603" spans="1:5" s="176" customFormat="1">
      <c r="A603" s="117"/>
      <c r="B603" s="163"/>
      <c r="C603" s="164"/>
      <c r="D603" s="164"/>
      <c r="E603" s="164"/>
    </row>
    <row r="604" spans="1:5" s="176" customFormat="1">
      <c r="A604" s="117"/>
      <c r="B604" s="163"/>
      <c r="C604" s="164"/>
      <c r="D604" s="164"/>
      <c r="E604" s="164"/>
    </row>
    <row r="605" spans="1:5" s="176" customFormat="1">
      <c r="A605" s="117"/>
      <c r="B605" s="163"/>
      <c r="C605" s="164"/>
      <c r="D605" s="164"/>
      <c r="E605" s="164"/>
    </row>
    <row r="606" spans="1:5" s="176" customFormat="1">
      <c r="A606" s="117"/>
      <c r="B606" s="163"/>
      <c r="C606" s="164"/>
      <c r="D606" s="164"/>
      <c r="E606" s="164"/>
    </row>
    <row r="607" spans="1:5" s="176" customFormat="1">
      <c r="A607" s="117"/>
      <c r="B607" s="163"/>
      <c r="C607" s="164"/>
      <c r="D607" s="164"/>
      <c r="E607" s="164"/>
    </row>
    <row r="608" spans="1:5" s="176" customFormat="1">
      <c r="A608" s="117"/>
      <c r="B608" s="163"/>
      <c r="C608" s="164"/>
      <c r="D608" s="164"/>
      <c r="E608" s="164"/>
    </row>
    <row r="609" spans="1:5" s="176" customFormat="1">
      <c r="A609" s="117"/>
      <c r="B609" s="163"/>
      <c r="C609" s="164"/>
      <c r="D609" s="164"/>
      <c r="E609" s="164"/>
    </row>
    <row r="610" spans="1:5" s="176" customFormat="1">
      <c r="A610" s="117"/>
      <c r="B610" s="163"/>
      <c r="C610" s="164"/>
      <c r="D610" s="164"/>
      <c r="E610" s="164"/>
    </row>
    <row r="611" spans="1:5" s="176" customFormat="1">
      <c r="A611" s="117"/>
      <c r="B611" s="163"/>
      <c r="C611" s="164"/>
      <c r="D611" s="164"/>
      <c r="E611" s="164"/>
    </row>
    <row r="612" spans="1:5" s="176" customFormat="1">
      <c r="A612" s="117"/>
      <c r="B612" s="163"/>
      <c r="C612" s="164"/>
      <c r="D612" s="164"/>
      <c r="E612" s="164"/>
    </row>
    <row r="613" spans="1:5" s="176" customFormat="1">
      <c r="A613" s="117"/>
      <c r="B613" s="163"/>
      <c r="C613" s="164"/>
      <c r="D613" s="164"/>
      <c r="E613" s="164"/>
    </row>
    <row r="614" spans="1:5" s="176" customFormat="1">
      <c r="A614" s="117"/>
      <c r="B614" s="163"/>
      <c r="C614" s="164"/>
      <c r="D614" s="164"/>
      <c r="E614" s="164"/>
    </row>
    <row r="615" spans="1:5" s="176" customFormat="1">
      <c r="A615" s="117"/>
      <c r="B615" s="163"/>
      <c r="C615" s="164"/>
      <c r="D615" s="164"/>
      <c r="E615" s="164"/>
    </row>
    <row r="616" spans="1:5" s="176" customFormat="1">
      <c r="A616" s="117"/>
      <c r="B616" s="163"/>
      <c r="C616" s="164"/>
      <c r="D616" s="164"/>
      <c r="E616" s="164"/>
    </row>
    <row r="617" spans="1:5" s="176" customFormat="1">
      <c r="A617" s="117"/>
      <c r="B617" s="163"/>
      <c r="C617" s="164"/>
      <c r="D617" s="164"/>
      <c r="E617" s="164"/>
    </row>
    <row r="618" spans="1:5" s="176" customFormat="1">
      <c r="A618" s="117"/>
      <c r="B618" s="163"/>
      <c r="C618" s="164"/>
      <c r="D618" s="164"/>
      <c r="E618" s="164"/>
    </row>
    <row r="619" spans="1:5" s="176" customFormat="1">
      <c r="A619" s="117"/>
      <c r="B619" s="163"/>
      <c r="C619" s="164"/>
      <c r="D619" s="164"/>
      <c r="E619" s="164"/>
    </row>
    <row r="620" spans="1:5" s="176" customFormat="1">
      <c r="A620" s="117"/>
      <c r="B620" s="163"/>
      <c r="C620" s="164"/>
      <c r="D620" s="164"/>
      <c r="E620" s="164"/>
    </row>
    <row r="621" spans="1:5" s="176" customFormat="1">
      <c r="A621" s="117"/>
      <c r="B621" s="163"/>
      <c r="C621" s="164"/>
      <c r="D621" s="164"/>
      <c r="E621" s="164"/>
    </row>
    <row r="622" spans="1:5" s="176" customFormat="1">
      <c r="A622" s="117"/>
      <c r="B622" s="163"/>
      <c r="C622" s="164"/>
      <c r="D622" s="164"/>
      <c r="E622" s="164"/>
    </row>
    <row r="623" spans="1:5" s="176" customFormat="1">
      <c r="A623" s="117"/>
      <c r="B623" s="163"/>
      <c r="C623" s="164"/>
      <c r="D623" s="164"/>
      <c r="E623" s="164"/>
    </row>
    <row r="624" spans="1:5" s="176" customFormat="1">
      <c r="A624" s="117"/>
      <c r="B624" s="163"/>
      <c r="C624" s="164"/>
      <c r="D624" s="164"/>
      <c r="E624" s="164"/>
    </row>
    <row r="625" spans="1:5" s="176" customFormat="1">
      <c r="A625" s="117"/>
      <c r="B625" s="163"/>
      <c r="C625" s="164"/>
      <c r="D625" s="164"/>
      <c r="E625" s="164"/>
    </row>
    <row r="626" spans="1:5" s="176" customFormat="1">
      <c r="A626" s="117"/>
      <c r="B626" s="163"/>
      <c r="C626" s="164"/>
      <c r="D626" s="164"/>
      <c r="E626" s="164"/>
    </row>
    <row r="627" spans="1:5" s="176" customFormat="1">
      <c r="A627" s="117"/>
      <c r="B627" s="163"/>
      <c r="C627" s="164"/>
      <c r="D627" s="164"/>
      <c r="E627" s="164"/>
    </row>
    <row r="628" spans="1:5" s="176" customFormat="1">
      <c r="A628" s="117"/>
      <c r="B628" s="163"/>
      <c r="C628" s="164"/>
      <c r="D628" s="164"/>
      <c r="E628" s="164"/>
    </row>
    <row r="629" spans="1:5" s="176" customFormat="1">
      <c r="A629" s="117"/>
      <c r="B629" s="163"/>
      <c r="C629" s="164"/>
      <c r="D629" s="164"/>
      <c r="E629" s="164"/>
    </row>
    <row r="630" spans="1:5" s="176" customFormat="1">
      <c r="A630" s="117"/>
      <c r="B630" s="163"/>
      <c r="C630" s="164"/>
      <c r="D630" s="164"/>
      <c r="E630" s="164"/>
    </row>
    <row r="631" spans="1:5" s="176" customFormat="1">
      <c r="A631" s="117"/>
      <c r="B631" s="163"/>
      <c r="C631" s="164"/>
      <c r="D631" s="164"/>
      <c r="E631" s="164"/>
    </row>
    <row r="632" spans="1:5" s="176" customFormat="1">
      <c r="A632" s="117"/>
      <c r="B632" s="163"/>
      <c r="C632" s="164"/>
      <c r="D632" s="164"/>
      <c r="E632" s="164"/>
    </row>
    <row r="633" spans="1:5" s="176" customFormat="1">
      <c r="A633" s="117"/>
      <c r="B633" s="163"/>
      <c r="C633" s="164"/>
      <c r="D633" s="164"/>
      <c r="E633" s="164"/>
    </row>
    <row r="634" spans="1:5" s="176" customFormat="1">
      <c r="A634" s="117"/>
      <c r="B634" s="163"/>
      <c r="C634" s="164"/>
      <c r="D634" s="164"/>
      <c r="E634" s="164"/>
    </row>
    <row r="635" spans="1:5" s="176" customFormat="1">
      <c r="A635" s="117"/>
      <c r="B635" s="163"/>
      <c r="C635" s="164"/>
      <c r="D635" s="164"/>
      <c r="E635" s="164"/>
    </row>
    <row r="636" spans="1:5" s="176" customFormat="1">
      <c r="A636" s="117"/>
      <c r="B636" s="163"/>
      <c r="C636" s="164"/>
      <c r="D636" s="164"/>
      <c r="E636" s="164"/>
    </row>
    <row r="637" spans="1:5" s="176" customFormat="1">
      <c r="A637" s="117"/>
      <c r="B637" s="163"/>
      <c r="C637" s="164"/>
      <c r="D637" s="164"/>
      <c r="E637" s="164"/>
    </row>
    <row r="638" spans="1:5" s="176" customFormat="1">
      <c r="A638" s="117"/>
      <c r="B638" s="163"/>
      <c r="C638" s="164"/>
      <c r="D638" s="164"/>
      <c r="E638" s="164"/>
    </row>
    <row r="639" spans="1:5" s="176" customFormat="1">
      <c r="A639" s="117"/>
      <c r="B639" s="163"/>
      <c r="C639" s="164"/>
      <c r="D639" s="164"/>
      <c r="E639" s="164"/>
    </row>
    <row r="640" spans="1:5" s="176" customFormat="1">
      <c r="A640" s="117"/>
      <c r="B640" s="163"/>
      <c r="C640" s="164"/>
      <c r="D640" s="164"/>
      <c r="E640" s="164"/>
    </row>
    <row r="641" spans="1:5" s="176" customFormat="1">
      <c r="A641" s="117"/>
      <c r="B641" s="163"/>
      <c r="C641" s="164"/>
      <c r="D641" s="164"/>
      <c r="E641" s="164"/>
    </row>
    <row r="642" spans="1:5" s="176" customFormat="1">
      <c r="A642" s="117"/>
      <c r="B642" s="163"/>
      <c r="C642" s="164"/>
      <c r="D642" s="164"/>
      <c r="E642" s="164"/>
    </row>
    <row r="643" spans="1:5" s="176" customFormat="1">
      <c r="A643" s="117"/>
      <c r="B643" s="163"/>
      <c r="C643" s="164"/>
      <c r="D643" s="164"/>
      <c r="E643" s="164"/>
    </row>
    <row r="644" spans="1:5" s="176" customFormat="1">
      <c r="A644" s="117"/>
      <c r="B644" s="163"/>
      <c r="C644" s="164"/>
      <c r="D644" s="164"/>
      <c r="E644" s="164"/>
    </row>
    <row r="645" spans="1:5" s="176" customFormat="1">
      <c r="A645" s="117"/>
      <c r="B645" s="163"/>
      <c r="C645" s="164"/>
      <c r="D645" s="164"/>
      <c r="E645" s="164"/>
    </row>
    <row r="646" spans="1:5" s="176" customFormat="1">
      <c r="A646" s="117"/>
      <c r="B646" s="163"/>
      <c r="C646" s="164"/>
      <c r="D646" s="164"/>
      <c r="E646" s="164"/>
    </row>
    <row r="647" spans="1:5" s="176" customFormat="1">
      <c r="A647" s="117"/>
      <c r="B647" s="163"/>
      <c r="C647" s="164"/>
      <c r="D647" s="164"/>
      <c r="E647" s="164"/>
    </row>
    <row r="648" spans="1:5" s="176" customFormat="1">
      <c r="A648" s="117"/>
      <c r="B648" s="163"/>
      <c r="C648" s="164"/>
      <c r="D648" s="164"/>
      <c r="E648" s="164"/>
    </row>
    <row r="649" spans="1:5" s="176" customFormat="1">
      <c r="A649" s="117"/>
      <c r="B649" s="163"/>
      <c r="C649" s="164"/>
      <c r="D649" s="164"/>
      <c r="E649" s="164"/>
    </row>
    <row r="650" spans="1:5" s="176" customFormat="1">
      <c r="A650" s="117"/>
      <c r="B650" s="163"/>
      <c r="C650" s="164"/>
      <c r="D650" s="164"/>
      <c r="E650" s="164"/>
    </row>
    <row r="651" spans="1:5" s="176" customFormat="1">
      <c r="A651" s="117"/>
      <c r="B651" s="163"/>
      <c r="C651" s="164"/>
      <c r="D651" s="164"/>
      <c r="E651" s="164"/>
    </row>
    <row r="652" spans="1:5" s="176" customFormat="1">
      <c r="A652" s="117"/>
      <c r="B652" s="163"/>
      <c r="C652" s="164"/>
      <c r="D652" s="164"/>
      <c r="E652" s="164"/>
    </row>
    <row r="653" spans="1:5" s="176" customFormat="1">
      <c r="A653" s="117"/>
      <c r="B653" s="163"/>
      <c r="C653" s="164"/>
      <c r="D653" s="164"/>
      <c r="E653" s="164"/>
    </row>
    <row r="654" spans="1:5" s="176" customFormat="1">
      <c r="A654" s="117"/>
      <c r="B654" s="163"/>
      <c r="C654" s="164"/>
      <c r="D654" s="164"/>
      <c r="E654" s="164"/>
    </row>
    <row r="655" spans="1:5" s="176" customFormat="1">
      <c r="A655" s="117"/>
      <c r="B655" s="163"/>
      <c r="C655" s="164"/>
      <c r="D655" s="164"/>
      <c r="E655" s="164"/>
    </row>
    <row r="656" spans="1:5" s="176" customFormat="1">
      <c r="A656" s="117"/>
      <c r="B656" s="163"/>
      <c r="C656" s="164"/>
      <c r="D656" s="164"/>
      <c r="E656" s="164"/>
    </row>
    <row r="657" spans="1:5" s="176" customFormat="1">
      <c r="A657" s="117"/>
      <c r="B657" s="163"/>
      <c r="C657" s="164"/>
      <c r="D657" s="164"/>
      <c r="E657" s="164"/>
    </row>
    <row r="658" spans="1:5" s="176" customFormat="1">
      <c r="A658" s="117"/>
      <c r="B658" s="163"/>
      <c r="C658" s="164"/>
      <c r="D658" s="164"/>
      <c r="E658" s="164"/>
    </row>
    <row r="659" spans="1:5" s="176" customFormat="1">
      <c r="A659" s="117"/>
      <c r="B659" s="163"/>
      <c r="C659" s="164"/>
      <c r="D659" s="164"/>
      <c r="E659" s="164"/>
    </row>
    <row r="660" spans="1:5" s="176" customFormat="1">
      <c r="A660" s="117"/>
      <c r="B660" s="163"/>
      <c r="C660" s="164"/>
      <c r="D660" s="164"/>
      <c r="E660" s="164"/>
    </row>
    <row r="661" spans="1:5" s="176" customFormat="1">
      <c r="A661" s="117"/>
      <c r="B661" s="163"/>
      <c r="C661" s="164"/>
      <c r="D661" s="164"/>
      <c r="E661" s="164"/>
    </row>
    <row r="662" spans="1:5" s="176" customFormat="1">
      <c r="A662" s="117"/>
      <c r="B662" s="163"/>
      <c r="C662" s="164"/>
      <c r="D662" s="164"/>
      <c r="E662" s="164"/>
    </row>
    <row r="663" spans="1:5" s="176" customFormat="1">
      <c r="A663" s="117"/>
      <c r="B663" s="163"/>
      <c r="C663" s="164"/>
      <c r="D663" s="164"/>
      <c r="E663" s="164"/>
    </row>
    <row r="664" spans="1:5" s="176" customFormat="1">
      <c r="A664" s="117"/>
      <c r="B664" s="163"/>
      <c r="C664" s="164"/>
      <c r="D664" s="164"/>
      <c r="E664" s="164"/>
    </row>
    <row r="665" spans="1:5" s="176" customFormat="1">
      <c r="A665" s="117"/>
      <c r="B665" s="163"/>
      <c r="C665" s="164"/>
      <c r="D665" s="164"/>
      <c r="E665" s="164"/>
    </row>
    <row r="666" spans="1:5" s="176" customFormat="1">
      <c r="A666" s="117"/>
      <c r="B666" s="163"/>
      <c r="C666" s="164"/>
      <c r="D666" s="164"/>
      <c r="E666" s="164"/>
    </row>
    <row r="667" spans="1:5" s="176" customFormat="1">
      <c r="A667" s="117"/>
      <c r="B667" s="163"/>
      <c r="C667" s="164"/>
      <c r="D667" s="164"/>
      <c r="E667" s="164"/>
    </row>
    <row r="668" spans="1:5" s="176" customFormat="1">
      <c r="A668" s="117"/>
      <c r="B668" s="163"/>
      <c r="C668" s="164"/>
      <c r="D668" s="164"/>
      <c r="E668" s="164"/>
    </row>
    <row r="669" spans="1:5" s="176" customFormat="1">
      <c r="A669" s="117"/>
      <c r="B669" s="163"/>
      <c r="C669" s="164"/>
      <c r="D669" s="164"/>
      <c r="E669" s="164"/>
    </row>
    <row r="670" spans="1:5" s="176" customFormat="1">
      <c r="A670" s="117"/>
      <c r="B670" s="163"/>
      <c r="C670" s="164"/>
      <c r="D670" s="164"/>
      <c r="E670" s="164"/>
    </row>
    <row r="671" spans="1:5" s="176" customFormat="1">
      <c r="A671" s="117"/>
      <c r="B671" s="163"/>
      <c r="C671" s="164"/>
      <c r="D671" s="164"/>
      <c r="E671" s="164"/>
    </row>
    <row r="672" spans="1:5" s="176" customFormat="1">
      <c r="A672" s="117"/>
      <c r="B672" s="163"/>
      <c r="C672" s="164"/>
      <c r="D672" s="164"/>
      <c r="E672" s="164"/>
    </row>
    <row r="673" spans="1:5" s="176" customFormat="1">
      <c r="A673" s="117"/>
      <c r="B673" s="163"/>
      <c r="C673" s="164"/>
      <c r="D673" s="164"/>
      <c r="E673" s="164"/>
    </row>
    <row r="674" spans="1:5" s="176" customFormat="1">
      <c r="A674" s="117"/>
      <c r="B674" s="163"/>
      <c r="C674" s="164"/>
      <c r="D674" s="164"/>
      <c r="E674" s="164"/>
    </row>
    <row r="675" spans="1:5" s="176" customFormat="1">
      <c r="A675" s="117"/>
      <c r="B675" s="163"/>
      <c r="C675" s="164"/>
      <c r="D675" s="164"/>
      <c r="E675" s="164"/>
    </row>
    <row r="676" spans="1:5" s="176" customFormat="1">
      <c r="A676" s="117"/>
      <c r="B676" s="163"/>
      <c r="C676" s="164"/>
      <c r="D676" s="164"/>
      <c r="E676" s="164"/>
    </row>
    <row r="677" spans="1:5" s="176" customFormat="1">
      <c r="A677" s="117"/>
      <c r="B677" s="163"/>
      <c r="C677" s="164"/>
      <c r="D677" s="164"/>
      <c r="E677" s="164"/>
    </row>
    <row r="678" spans="1:5" s="176" customFormat="1">
      <c r="A678" s="117"/>
      <c r="B678" s="163"/>
      <c r="C678" s="164"/>
      <c r="D678" s="164"/>
      <c r="E678" s="164"/>
    </row>
    <row r="679" spans="1:5" s="176" customFormat="1">
      <c r="A679" s="117"/>
      <c r="B679" s="163"/>
      <c r="C679" s="164"/>
      <c r="D679" s="164"/>
      <c r="E679" s="164"/>
    </row>
    <row r="680" spans="1:5" s="176" customFormat="1">
      <c r="A680" s="117"/>
      <c r="B680" s="163"/>
      <c r="C680" s="164"/>
      <c r="D680" s="164"/>
      <c r="E680" s="164"/>
    </row>
    <row r="681" spans="1:5" s="176" customFormat="1">
      <c r="A681" s="117"/>
      <c r="B681" s="163"/>
      <c r="C681" s="164"/>
      <c r="D681" s="164"/>
      <c r="E681" s="164"/>
    </row>
    <row r="682" spans="1:5" s="176" customFormat="1">
      <c r="A682" s="117"/>
      <c r="B682" s="163"/>
      <c r="C682" s="164"/>
      <c r="D682" s="164"/>
      <c r="E682" s="164"/>
    </row>
    <row r="683" spans="1:5" s="176" customFormat="1">
      <c r="A683" s="117"/>
      <c r="B683" s="163"/>
      <c r="C683" s="164"/>
      <c r="D683" s="164"/>
      <c r="E683" s="164"/>
    </row>
    <row r="684" spans="1:5" s="176" customFormat="1">
      <c r="A684" s="117"/>
      <c r="B684" s="163"/>
      <c r="C684" s="164"/>
      <c r="D684" s="164"/>
      <c r="E684" s="164"/>
    </row>
    <row r="685" spans="1:5" s="176" customFormat="1">
      <c r="A685" s="117"/>
      <c r="B685" s="163"/>
      <c r="C685" s="164"/>
      <c r="D685" s="164"/>
      <c r="E685" s="164"/>
    </row>
    <row r="686" spans="1:5" s="176" customFormat="1">
      <c r="A686" s="117"/>
      <c r="B686" s="163"/>
      <c r="C686" s="164"/>
      <c r="D686" s="164"/>
      <c r="E686" s="164"/>
    </row>
    <row r="687" spans="1:5" s="176" customFormat="1">
      <c r="A687" s="117"/>
      <c r="B687" s="163"/>
      <c r="C687" s="164"/>
      <c r="D687" s="164"/>
      <c r="E687" s="164"/>
    </row>
    <row r="688" spans="1:5" s="176" customFormat="1">
      <c r="A688" s="117"/>
      <c r="B688" s="163"/>
      <c r="C688" s="164"/>
      <c r="D688" s="164"/>
      <c r="E688" s="164"/>
    </row>
    <row r="689" spans="1:5" s="176" customFormat="1">
      <c r="A689" s="117"/>
      <c r="B689" s="163"/>
      <c r="C689" s="164"/>
      <c r="D689" s="164"/>
      <c r="E689" s="164"/>
    </row>
    <row r="690" spans="1:5" s="176" customFormat="1">
      <c r="A690" s="117"/>
      <c r="B690" s="163"/>
      <c r="C690" s="164"/>
      <c r="D690" s="164"/>
      <c r="E690" s="164"/>
    </row>
    <row r="691" spans="1:5" s="176" customFormat="1">
      <c r="A691" s="117"/>
      <c r="B691" s="163"/>
      <c r="C691" s="164"/>
      <c r="D691" s="164"/>
      <c r="E691" s="164"/>
    </row>
    <row r="692" spans="1:5" s="176" customFormat="1">
      <c r="A692" s="117"/>
      <c r="B692" s="163"/>
      <c r="C692" s="164"/>
      <c r="D692" s="164"/>
      <c r="E692" s="164"/>
    </row>
    <row r="693" spans="1:5" s="176" customFormat="1">
      <c r="A693" s="117"/>
      <c r="B693" s="163"/>
      <c r="C693" s="164"/>
      <c r="D693" s="164"/>
      <c r="E693" s="164"/>
    </row>
    <row r="694" spans="1:5" s="176" customFormat="1">
      <c r="A694" s="117"/>
      <c r="B694" s="163"/>
      <c r="C694" s="164"/>
      <c r="D694" s="164"/>
      <c r="E694" s="164"/>
    </row>
    <row r="695" spans="1:5" s="176" customFormat="1">
      <c r="A695" s="117"/>
      <c r="B695" s="163"/>
      <c r="C695" s="164"/>
      <c r="D695" s="164"/>
      <c r="E695" s="164"/>
    </row>
    <row r="696" spans="1:5" s="176" customFormat="1">
      <c r="A696" s="117"/>
      <c r="B696" s="163"/>
      <c r="C696" s="164"/>
      <c r="D696" s="164"/>
      <c r="E696" s="164"/>
    </row>
    <row r="697" spans="1:5" s="176" customFormat="1">
      <c r="A697" s="117"/>
      <c r="B697" s="163"/>
      <c r="C697" s="164"/>
      <c r="D697" s="164"/>
      <c r="E697" s="164"/>
    </row>
    <row r="698" spans="1:5" s="176" customFormat="1">
      <c r="A698" s="117"/>
      <c r="B698" s="163"/>
      <c r="C698" s="164"/>
      <c r="D698" s="164"/>
      <c r="E698" s="164"/>
    </row>
    <row r="699" spans="1:5" s="176" customFormat="1">
      <c r="A699" s="117"/>
      <c r="B699" s="163"/>
      <c r="C699" s="164"/>
      <c r="D699" s="164"/>
      <c r="E699" s="164"/>
    </row>
    <row r="700" spans="1:5" s="176" customFormat="1">
      <c r="A700" s="117"/>
      <c r="B700" s="163"/>
      <c r="C700" s="164"/>
      <c r="D700" s="164"/>
      <c r="E700" s="164"/>
    </row>
    <row r="701" spans="1:5" s="176" customFormat="1">
      <c r="A701" s="117"/>
      <c r="B701" s="163"/>
      <c r="C701" s="164"/>
      <c r="D701" s="164"/>
      <c r="E701" s="164"/>
    </row>
    <row r="702" spans="1:5" s="176" customFormat="1">
      <c r="A702" s="117"/>
      <c r="B702" s="163"/>
      <c r="C702" s="164"/>
      <c r="D702" s="164"/>
      <c r="E702" s="164"/>
    </row>
    <row r="703" spans="1:5" s="176" customFormat="1">
      <c r="A703" s="117"/>
      <c r="B703" s="163"/>
      <c r="C703" s="164"/>
      <c r="D703" s="164"/>
      <c r="E703" s="164"/>
    </row>
    <row r="704" spans="1:5" s="176" customFormat="1">
      <c r="A704" s="117"/>
      <c r="B704" s="163"/>
      <c r="C704" s="164"/>
      <c r="D704" s="164"/>
      <c r="E704" s="164"/>
    </row>
    <row r="705" spans="1:5" s="176" customFormat="1">
      <c r="A705" s="117"/>
      <c r="B705" s="163"/>
      <c r="C705" s="164"/>
      <c r="D705" s="164"/>
      <c r="E705" s="164"/>
    </row>
    <row r="706" spans="1:5" s="176" customFormat="1">
      <c r="A706" s="117"/>
      <c r="B706" s="163"/>
      <c r="C706" s="164"/>
      <c r="D706" s="164"/>
      <c r="E706" s="164"/>
    </row>
    <row r="707" spans="1:5" s="176" customFormat="1">
      <c r="A707" s="117"/>
      <c r="B707" s="163"/>
      <c r="C707" s="164"/>
      <c r="D707" s="164"/>
      <c r="E707" s="164"/>
    </row>
    <row r="708" spans="1:5" s="176" customFormat="1">
      <c r="A708" s="117"/>
      <c r="B708" s="163"/>
      <c r="C708" s="164"/>
      <c r="D708" s="164"/>
      <c r="E708" s="164"/>
    </row>
    <row r="709" spans="1:5" s="176" customFormat="1">
      <c r="A709" s="117"/>
      <c r="B709" s="163"/>
      <c r="C709" s="164"/>
      <c r="D709" s="164"/>
      <c r="E709" s="164"/>
    </row>
    <row r="710" spans="1:5" s="176" customFormat="1">
      <c r="A710" s="117"/>
      <c r="B710" s="163"/>
      <c r="C710" s="164"/>
      <c r="D710" s="164"/>
      <c r="E710" s="164"/>
    </row>
    <row r="711" spans="1:5" s="176" customFormat="1">
      <c r="A711" s="117"/>
      <c r="B711" s="163"/>
      <c r="C711" s="164"/>
      <c r="D711" s="164"/>
      <c r="E711" s="164"/>
    </row>
    <row r="712" spans="1:5" s="176" customFormat="1">
      <c r="A712" s="117"/>
      <c r="B712" s="163"/>
      <c r="C712" s="164"/>
      <c r="D712" s="164"/>
      <c r="E712" s="164"/>
    </row>
    <row r="713" spans="1:5" s="176" customFormat="1">
      <c r="A713" s="117"/>
      <c r="B713" s="163"/>
      <c r="C713" s="164"/>
      <c r="D713" s="164"/>
      <c r="E713" s="164"/>
    </row>
    <row r="714" spans="1:5" s="176" customFormat="1">
      <c r="A714" s="117"/>
      <c r="B714" s="163"/>
      <c r="C714" s="164"/>
      <c r="D714" s="164"/>
      <c r="E714" s="164"/>
    </row>
    <row r="715" spans="1:5" s="176" customFormat="1">
      <c r="A715" s="117"/>
      <c r="B715" s="163"/>
      <c r="C715" s="164"/>
      <c r="D715" s="164"/>
      <c r="E715" s="164"/>
    </row>
    <row r="716" spans="1:5" s="176" customFormat="1">
      <c r="A716" s="117"/>
      <c r="B716" s="163"/>
      <c r="C716" s="164"/>
      <c r="D716" s="164"/>
      <c r="E716" s="164"/>
    </row>
    <row r="717" spans="1:5" s="176" customFormat="1">
      <c r="A717" s="117"/>
      <c r="B717" s="163"/>
      <c r="C717" s="164"/>
      <c r="D717" s="164"/>
      <c r="E717" s="164"/>
    </row>
    <row r="718" spans="1:5" s="176" customFormat="1">
      <c r="A718" s="117"/>
      <c r="B718" s="163"/>
      <c r="C718" s="164"/>
      <c r="D718" s="164"/>
      <c r="E718" s="164"/>
    </row>
    <row r="719" spans="1:5" s="176" customFormat="1">
      <c r="A719" s="117"/>
      <c r="B719" s="163"/>
      <c r="C719" s="164"/>
      <c r="D719" s="164"/>
      <c r="E719" s="164"/>
    </row>
    <row r="720" spans="1:5" s="176" customFormat="1">
      <c r="A720" s="117"/>
      <c r="B720" s="163"/>
      <c r="C720" s="164"/>
      <c r="D720" s="164"/>
      <c r="E720" s="164"/>
    </row>
    <row r="721" spans="1:5" s="176" customFormat="1">
      <c r="A721" s="117"/>
      <c r="B721" s="163"/>
      <c r="C721" s="164"/>
      <c r="D721" s="164"/>
      <c r="E721" s="164"/>
    </row>
    <row r="722" spans="1:5" s="176" customFormat="1">
      <c r="A722" s="117"/>
      <c r="B722" s="163"/>
      <c r="C722" s="164"/>
      <c r="D722" s="164"/>
      <c r="E722" s="164"/>
    </row>
    <row r="723" spans="1:5" s="176" customFormat="1">
      <c r="A723" s="117"/>
      <c r="B723" s="163"/>
      <c r="C723" s="164"/>
      <c r="D723" s="164"/>
      <c r="E723" s="164"/>
    </row>
    <row r="724" spans="1:5" s="176" customFormat="1">
      <c r="A724" s="117"/>
      <c r="B724" s="163"/>
      <c r="C724" s="164"/>
      <c r="D724" s="164"/>
      <c r="E724" s="164"/>
    </row>
    <row r="725" spans="1:5" s="176" customFormat="1">
      <c r="A725" s="117"/>
      <c r="B725" s="163"/>
      <c r="C725" s="164"/>
      <c r="D725" s="164"/>
      <c r="E725" s="164"/>
    </row>
    <row r="726" spans="1:5" s="176" customFormat="1">
      <c r="A726" s="117"/>
      <c r="B726" s="163"/>
      <c r="C726" s="164"/>
      <c r="D726" s="164"/>
      <c r="E726" s="164"/>
    </row>
    <row r="727" spans="1:5" s="176" customFormat="1">
      <c r="A727" s="117"/>
      <c r="B727" s="163"/>
      <c r="C727" s="164"/>
      <c r="D727" s="164"/>
      <c r="E727" s="164"/>
    </row>
    <row r="728" spans="1:5" s="176" customFormat="1">
      <c r="A728" s="117"/>
      <c r="B728" s="163"/>
      <c r="C728" s="164"/>
      <c r="D728" s="164"/>
      <c r="E728" s="164"/>
    </row>
    <row r="729" spans="1:5" s="176" customFormat="1">
      <c r="A729" s="117"/>
      <c r="B729" s="163"/>
      <c r="C729" s="164"/>
      <c r="D729" s="164"/>
      <c r="E729" s="164"/>
    </row>
    <row r="730" spans="1:5" s="176" customFormat="1">
      <c r="A730" s="117"/>
      <c r="B730" s="163"/>
      <c r="C730" s="164"/>
      <c r="D730" s="164"/>
      <c r="E730" s="164"/>
    </row>
    <row r="731" spans="1:5" s="176" customFormat="1">
      <c r="A731" s="117"/>
      <c r="B731" s="163"/>
      <c r="C731" s="164"/>
      <c r="D731" s="164"/>
      <c r="E731" s="164"/>
    </row>
    <row r="732" spans="1:5" s="176" customFormat="1">
      <c r="A732" s="117"/>
      <c r="B732" s="163"/>
      <c r="C732" s="164"/>
      <c r="D732" s="164"/>
      <c r="E732" s="164"/>
    </row>
    <row r="733" spans="1:5" s="176" customFormat="1">
      <c r="A733" s="117"/>
      <c r="B733" s="163"/>
      <c r="C733" s="164"/>
      <c r="D733" s="164"/>
      <c r="E733" s="164"/>
    </row>
    <row r="734" spans="1:5" s="176" customFormat="1">
      <c r="A734" s="117"/>
      <c r="B734" s="163"/>
      <c r="C734" s="164"/>
      <c r="D734" s="164"/>
      <c r="E734" s="164"/>
    </row>
    <row r="735" spans="1:5" s="176" customFormat="1">
      <c r="A735" s="117"/>
      <c r="B735" s="163"/>
      <c r="C735" s="164"/>
      <c r="D735" s="164"/>
      <c r="E735" s="164"/>
    </row>
    <row r="736" spans="1:5" s="176" customFormat="1">
      <c r="A736" s="117"/>
      <c r="B736" s="163"/>
      <c r="C736" s="164"/>
      <c r="D736" s="164"/>
      <c r="E736" s="164"/>
    </row>
    <row r="737" spans="1:5" s="176" customFormat="1">
      <c r="A737" s="117"/>
      <c r="B737" s="163"/>
      <c r="C737" s="164"/>
      <c r="D737" s="164"/>
      <c r="E737" s="164"/>
    </row>
    <row r="738" spans="1:5" s="176" customFormat="1">
      <c r="A738" s="117"/>
      <c r="B738" s="163"/>
      <c r="C738" s="164"/>
      <c r="D738" s="164"/>
      <c r="E738" s="164"/>
    </row>
    <row r="739" spans="1:5" s="176" customFormat="1">
      <c r="A739" s="117"/>
      <c r="B739" s="163"/>
      <c r="C739" s="164"/>
      <c r="D739" s="164"/>
      <c r="E739" s="164"/>
    </row>
    <row r="740" spans="1:5" s="176" customFormat="1">
      <c r="A740" s="117"/>
      <c r="B740" s="163"/>
      <c r="C740" s="164"/>
      <c r="D740" s="164"/>
      <c r="E740" s="164"/>
    </row>
    <row r="741" spans="1:5" s="176" customFormat="1">
      <c r="A741" s="117"/>
      <c r="B741" s="163"/>
      <c r="C741" s="164"/>
      <c r="D741" s="164"/>
      <c r="E741" s="164"/>
    </row>
    <row r="742" spans="1:5" s="176" customFormat="1">
      <c r="A742" s="117"/>
      <c r="B742" s="163"/>
      <c r="C742" s="164"/>
      <c r="D742" s="164"/>
      <c r="E742" s="164"/>
    </row>
    <row r="743" spans="1:5" s="176" customFormat="1">
      <c r="A743" s="117"/>
      <c r="B743" s="163"/>
      <c r="C743" s="164"/>
      <c r="D743" s="164"/>
      <c r="E743" s="164"/>
    </row>
    <row r="744" spans="1:5" s="176" customFormat="1">
      <c r="A744" s="117"/>
      <c r="B744" s="163"/>
      <c r="C744" s="164"/>
      <c r="D744" s="164"/>
      <c r="E744" s="164"/>
    </row>
    <row r="745" spans="1:5" s="176" customFormat="1">
      <c r="A745" s="117"/>
      <c r="B745" s="163"/>
      <c r="C745" s="164"/>
      <c r="D745" s="164"/>
      <c r="E745" s="164"/>
    </row>
    <row r="746" spans="1:5" s="176" customFormat="1">
      <c r="A746" s="117"/>
      <c r="B746" s="163"/>
      <c r="C746" s="164"/>
      <c r="D746" s="164"/>
      <c r="E746" s="164"/>
    </row>
    <row r="747" spans="1:5" s="176" customFormat="1">
      <c r="A747" s="117"/>
      <c r="B747" s="163"/>
      <c r="C747" s="164"/>
      <c r="D747" s="164"/>
      <c r="E747" s="164"/>
    </row>
    <row r="748" spans="1:5" s="176" customFormat="1">
      <c r="A748" s="117"/>
      <c r="B748" s="163"/>
      <c r="C748" s="164"/>
      <c r="D748" s="164"/>
      <c r="E748" s="164"/>
    </row>
    <row r="749" spans="1:5" s="176" customFormat="1">
      <c r="A749" s="117"/>
      <c r="B749" s="163"/>
      <c r="C749" s="164"/>
      <c r="D749" s="164"/>
      <c r="E749" s="164"/>
    </row>
    <row r="750" spans="1:5" s="176" customFormat="1">
      <c r="A750" s="117"/>
      <c r="B750" s="163"/>
      <c r="C750" s="164"/>
      <c r="D750" s="164"/>
      <c r="E750" s="164"/>
    </row>
    <row r="751" spans="1:5" s="176" customFormat="1">
      <c r="A751" s="117"/>
      <c r="B751" s="163"/>
      <c r="C751" s="164"/>
      <c r="D751" s="164"/>
      <c r="E751" s="164"/>
    </row>
    <row r="752" spans="1:5" s="176" customFormat="1">
      <c r="A752" s="117"/>
      <c r="B752" s="163"/>
      <c r="C752" s="164"/>
      <c r="D752" s="164"/>
      <c r="E752" s="164"/>
    </row>
    <row r="753" spans="1:5" s="176" customFormat="1">
      <c r="A753" s="117"/>
      <c r="B753" s="163"/>
      <c r="C753" s="164"/>
      <c r="D753" s="164"/>
      <c r="E753" s="164"/>
    </row>
    <row r="754" spans="1:5" s="176" customFormat="1">
      <c r="A754" s="117"/>
      <c r="B754" s="163"/>
      <c r="C754" s="164"/>
      <c r="D754" s="164"/>
      <c r="E754" s="164"/>
    </row>
    <row r="755" spans="1:5" s="176" customFormat="1">
      <c r="A755" s="117"/>
      <c r="B755" s="163"/>
      <c r="C755" s="164"/>
      <c r="D755" s="164"/>
      <c r="E755" s="164"/>
    </row>
    <row r="756" spans="1:5" s="176" customFormat="1">
      <c r="A756" s="117"/>
      <c r="B756" s="163"/>
      <c r="C756" s="164"/>
      <c r="D756" s="164"/>
      <c r="E756" s="164"/>
    </row>
    <row r="757" spans="1:5" s="176" customFormat="1">
      <c r="A757" s="117"/>
      <c r="B757" s="163"/>
      <c r="C757" s="164"/>
      <c r="D757" s="164"/>
      <c r="E757" s="164"/>
    </row>
    <row r="758" spans="1:5" s="176" customFormat="1">
      <c r="A758" s="117"/>
      <c r="B758" s="163"/>
      <c r="C758" s="164"/>
      <c r="D758" s="164"/>
      <c r="E758" s="164"/>
    </row>
    <row r="759" spans="1:5" s="176" customFormat="1">
      <c r="A759" s="117"/>
      <c r="B759" s="163"/>
      <c r="C759" s="164"/>
      <c r="D759" s="164"/>
      <c r="E759" s="164"/>
    </row>
    <row r="760" spans="1:5" s="176" customFormat="1">
      <c r="A760" s="117"/>
      <c r="B760" s="163"/>
      <c r="C760" s="164"/>
      <c r="D760" s="164"/>
      <c r="E760" s="164"/>
    </row>
    <row r="761" spans="1:5" s="176" customFormat="1">
      <c r="A761" s="117"/>
      <c r="B761" s="163"/>
      <c r="C761" s="164"/>
      <c r="D761" s="164"/>
      <c r="E761" s="164"/>
    </row>
    <row r="762" spans="1:5" s="176" customFormat="1">
      <c r="A762" s="117"/>
      <c r="B762" s="163"/>
      <c r="C762" s="164"/>
      <c r="D762" s="164"/>
      <c r="E762" s="164"/>
    </row>
    <row r="763" spans="1:5" s="176" customFormat="1">
      <c r="A763" s="117"/>
      <c r="B763" s="163"/>
      <c r="C763" s="164"/>
      <c r="D763" s="164"/>
      <c r="E763" s="164"/>
    </row>
    <row r="764" spans="1:5" s="176" customFormat="1">
      <c r="A764" s="117"/>
      <c r="B764" s="163"/>
      <c r="C764" s="164"/>
      <c r="D764" s="164"/>
      <c r="E764" s="164"/>
    </row>
    <row r="765" spans="1:5" s="176" customFormat="1">
      <c r="A765" s="117"/>
      <c r="B765" s="163"/>
      <c r="C765" s="164"/>
      <c r="D765" s="164"/>
      <c r="E765" s="164"/>
    </row>
    <row r="766" spans="1:5" s="176" customFormat="1">
      <c r="A766" s="117"/>
      <c r="B766" s="163"/>
      <c r="C766" s="164"/>
      <c r="D766" s="164"/>
      <c r="E766" s="164"/>
    </row>
    <row r="767" spans="1:5" s="176" customFormat="1">
      <c r="A767" s="117"/>
      <c r="B767" s="163"/>
      <c r="C767" s="164"/>
      <c r="D767" s="164"/>
      <c r="E767" s="164"/>
    </row>
    <row r="768" spans="1:5" s="176" customFormat="1">
      <c r="A768" s="117"/>
      <c r="B768" s="163"/>
      <c r="C768" s="164"/>
      <c r="D768" s="164"/>
      <c r="E768" s="164"/>
    </row>
    <row r="769" spans="1:5" s="176" customFormat="1">
      <c r="A769" s="117"/>
      <c r="B769" s="163"/>
      <c r="C769" s="164"/>
      <c r="D769" s="164"/>
      <c r="E769" s="164"/>
    </row>
    <row r="770" spans="1:5" s="176" customFormat="1">
      <c r="A770" s="117"/>
      <c r="B770" s="163"/>
      <c r="C770" s="164"/>
      <c r="D770" s="164"/>
      <c r="E770" s="164"/>
    </row>
    <row r="771" spans="1:5" s="176" customFormat="1">
      <c r="A771" s="117"/>
      <c r="B771" s="163"/>
      <c r="C771" s="164"/>
      <c r="D771" s="164"/>
      <c r="E771" s="164"/>
    </row>
    <row r="772" spans="1:5" s="176" customFormat="1">
      <c r="A772" s="117"/>
      <c r="B772" s="163"/>
      <c r="C772" s="164"/>
      <c r="D772" s="164"/>
      <c r="E772" s="164"/>
    </row>
    <row r="773" spans="1:5" s="176" customFormat="1">
      <c r="A773" s="117"/>
      <c r="B773" s="163"/>
      <c r="C773" s="164"/>
      <c r="D773" s="164"/>
      <c r="E773" s="164"/>
    </row>
    <row r="774" spans="1:5" s="176" customFormat="1">
      <c r="A774" s="117"/>
      <c r="B774" s="163"/>
      <c r="C774" s="164"/>
      <c r="D774" s="164"/>
      <c r="E774" s="164"/>
    </row>
    <row r="775" spans="1:5" s="176" customFormat="1">
      <c r="A775" s="117"/>
      <c r="B775" s="163"/>
      <c r="C775" s="164"/>
      <c r="D775" s="164"/>
      <c r="E775" s="164"/>
    </row>
    <row r="776" spans="1:5" s="176" customFormat="1">
      <c r="A776" s="117"/>
      <c r="B776" s="163"/>
      <c r="C776" s="164"/>
      <c r="D776" s="164"/>
      <c r="E776" s="164"/>
    </row>
    <row r="777" spans="1:5" s="176" customFormat="1">
      <c r="A777" s="117"/>
      <c r="B777" s="163"/>
      <c r="C777" s="164"/>
      <c r="D777" s="164"/>
      <c r="E777" s="164"/>
    </row>
    <row r="778" spans="1:5" s="176" customFormat="1">
      <c r="A778" s="117"/>
      <c r="B778" s="163"/>
      <c r="C778" s="164"/>
      <c r="D778" s="164"/>
      <c r="E778" s="164"/>
    </row>
    <row r="779" spans="1:5" s="176" customFormat="1">
      <c r="A779" s="117"/>
      <c r="B779" s="163"/>
      <c r="C779" s="164"/>
      <c r="D779" s="164"/>
      <c r="E779" s="164"/>
    </row>
    <row r="780" spans="1:5" s="176" customFormat="1">
      <c r="A780" s="117"/>
      <c r="B780" s="163"/>
      <c r="C780" s="164"/>
      <c r="D780" s="164"/>
      <c r="E780" s="164"/>
    </row>
    <row r="781" spans="1:5" s="176" customFormat="1">
      <c r="A781" s="117"/>
      <c r="B781" s="163"/>
      <c r="C781" s="164"/>
      <c r="D781" s="164"/>
      <c r="E781" s="164"/>
    </row>
    <row r="782" spans="1:5" s="176" customFormat="1">
      <c r="A782" s="117"/>
      <c r="B782" s="163"/>
      <c r="C782" s="164"/>
      <c r="D782" s="164"/>
      <c r="E782" s="164"/>
    </row>
    <row r="783" spans="1:5" s="176" customFormat="1">
      <c r="A783" s="117"/>
      <c r="B783" s="163"/>
      <c r="C783" s="164"/>
      <c r="D783" s="164"/>
      <c r="E783" s="164"/>
    </row>
    <row r="784" spans="1:5" s="176" customFormat="1">
      <c r="A784" s="117"/>
      <c r="B784" s="163"/>
      <c r="C784" s="164"/>
      <c r="D784" s="164"/>
      <c r="E784" s="164"/>
    </row>
    <row r="785" spans="1:5" s="176" customFormat="1">
      <c r="A785" s="117"/>
      <c r="B785" s="163"/>
      <c r="C785" s="164"/>
      <c r="D785" s="164"/>
      <c r="E785" s="164"/>
    </row>
    <row r="786" spans="1:5" s="176" customFormat="1">
      <c r="A786" s="117"/>
      <c r="B786" s="163"/>
      <c r="C786" s="164"/>
      <c r="D786" s="164"/>
      <c r="E786" s="164"/>
    </row>
    <row r="787" spans="1:5" s="176" customFormat="1">
      <c r="A787" s="117"/>
      <c r="B787" s="163"/>
      <c r="C787" s="164"/>
      <c r="D787" s="164"/>
      <c r="E787" s="164"/>
    </row>
    <row r="788" spans="1:5" s="176" customFormat="1">
      <c r="A788" s="117"/>
      <c r="B788" s="163"/>
      <c r="C788" s="164"/>
      <c r="D788" s="164"/>
      <c r="E788" s="164"/>
    </row>
    <row r="789" spans="1:5" s="176" customFormat="1">
      <c r="A789" s="117"/>
      <c r="B789" s="163"/>
      <c r="C789" s="164"/>
      <c r="D789" s="164"/>
      <c r="E789" s="164"/>
    </row>
    <row r="790" spans="1:5" s="176" customFormat="1">
      <c r="A790" s="117"/>
      <c r="B790" s="163"/>
      <c r="C790" s="164"/>
      <c r="D790" s="164"/>
      <c r="E790" s="164"/>
    </row>
    <row r="791" spans="1:5" s="176" customFormat="1">
      <c r="A791" s="117"/>
      <c r="B791" s="163"/>
      <c r="C791" s="164"/>
      <c r="D791" s="164"/>
      <c r="E791" s="164"/>
    </row>
    <row r="792" spans="1:5" s="176" customFormat="1">
      <c r="A792" s="117"/>
      <c r="B792" s="163"/>
      <c r="C792" s="164"/>
      <c r="D792" s="164"/>
      <c r="E792" s="164"/>
    </row>
    <row r="793" spans="1:5" s="176" customFormat="1">
      <c r="A793" s="117"/>
      <c r="B793" s="163"/>
      <c r="C793" s="164"/>
      <c r="D793" s="164"/>
      <c r="E793" s="164"/>
    </row>
    <row r="794" spans="1:5" s="176" customFormat="1">
      <c r="A794" s="117"/>
      <c r="B794" s="163"/>
      <c r="C794" s="164"/>
      <c r="D794" s="164"/>
      <c r="E794" s="164"/>
    </row>
    <row r="795" spans="1:5" s="176" customFormat="1">
      <c r="A795" s="117"/>
      <c r="B795" s="163"/>
      <c r="C795" s="164"/>
      <c r="D795" s="164"/>
      <c r="E795" s="164"/>
    </row>
    <row r="796" spans="1:5" s="176" customFormat="1">
      <c r="A796" s="117"/>
      <c r="B796" s="163"/>
      <c r="C796" s="164"/>
      <c r="D796" s="164"/>
      <c r="E796" s="164"/>
    </row>
    <row r="797" spans="1:5" s="176" customFormat="1">
      <c r="A797" s="117"/>
      <c r="B797" s="163"/>
      <c r="C797" s="164"/>
      <c r="D797" s="164"/>
      <c r="E797" s="164"/>
    </row>
    <row r="798" spans="1:5" s="176" customFormat="1">
      <c r="A798" s="117"/>
      <c r="B798" s="163"/>
      <c r="C798" s="164"/>
      <c r="D798" s="164"/>
      <c r="E798" s="164"/>
    </row>
    <row r="799" spans="1:5" s="176" customFormat="1">
      <c r="A799" s="117"/>
      <c r="B799" s="163"/>
      <c r="C799" s="164"/>
      <c r="D799" s="164"/>
      <c r="E799" s="164"/>
    </row>
    <row r="800" spans="1:5" s="176" customFormat="1">
      <c r="A800" s="117"/>
      <c r="B800" s="163"/>
      <c r="C800" s="164"/>
      <c r="D800" s="164"/>
      <c r="E800" s="164"/>
    </row>
    <row r="801" spans="1:5" s="176" customFormat="1">
      <c r="A801" s="117"/>
      <c r="B801" s="163"/>
      <c r="C801" s="164"/>
      <c r="D801" s="164"/>
      <c r="E801" s="164"/>
    </row>
    <row r="802" spans="1:5" s="176" customFormat="1">
      <c r="A802" s="117"/>
      <c r="B802" s="163"/>
      <c r="C802" s="164"/>
      <c r="D802" s="164"/>
      <c r="E802" s="164"/>
    </row>
    <row r="803" spans="1:5" s="176" customFormat="1">
      <c r="A803" s="117"/>
      <c r="B803" s="163"/>
      <c r="C803" s="164"/>
      <c r="D803" s="164"/>
      <c r="E803" s="164"/>
    </row>
    <row r="804" spans="1:5" s="176" customFormat="1">
      <c r="A804" s="117"/>
      <c r="B804" s="163"/>
      <c r="C804" s="164"/>
      <c r="D804" s="164"/>
      <c r="E804" s="164"/>
    </row>
    <row r="805" spans="1:5" s="176" customFormat="1">
      <c r="A805" s="117"/>
      <c r="B805" s="163"/>
      <c r="C805" s="164"/>
      <c r="D805" s="164"/>
      <c r="E805" s="164"/>
    </row>
    <row r="806" spans="1:5" s="176" customFormat="1">
      <c r="A806" s="117"/>
      <c r="B806" s="163"/>
      <c r="C806" s="164"/>
      <c r="D806" s="164"/>
      <c r="E806" s="164"/>
    </row>
    <row r="807" spans="1:5" s="176" customFormat="1">
      <c r="A807" s="117"/>
      <c r="B807" s="163"/>
      <c r="C807" s="164"/>
      <c r="D807" s="164"/>
      <c r="E807" s="164"/>
    </row>
    <row r="808" spans="1:5" s="176" customFormat="1">
      <c r="A808" s="117"/>
      <c r="B808" s="163"/>
      <c r="C808" s="164"/>
      <c r="D808" s="164"/>
      <c r="E808" s="164"/>
    </row>
    <row r="809" spans="1:5" s="176" customFormat="1">
      <c r="A809" s="117"/>
      <c r="B809" s="163"/>
      <c r="C809" s="164"/>
      <c r="D809" s="164"/>
      <c r="E809" s="164"/>
    </row>
    <row r="810" spans="1:5" s="176" customFormat="1">
      <c r="A810" s="117"/>
      <c r="B810" s="163"/>
      <c r="C810" s="164"/>
      <c r="D810" s="164"/>
      <c r="E810" s="164"/>
    </row>
    <row r="811" spans="1:5" s="176" customFormat="1">
      <c r="A811" s="117"/>
      <c r="B811" s="163"/>
      <c r="C811" s="164"/>
      <c r="D811" s="164"/>
      <c r="E811" s="164"/>
    </row>
    <row r="812" spans="1:5" s="176" customFormat="1">
      <c r="A812" s="117"/>
      <c r="B812" s="163"/>
      <c r="C812" s="164"/>
      <c r="D812" s="164"/>
      <c r="E812" s="164"/>
    </row>
    <row r="813" spans="1:5" s="176" customFormat="1">
      <c r="A813" s="117"/>
      <c r="B813" s="163"/>
      <c r="C813" s="164"/>
      <c r="D813" s="164"/>
      <c r="E813" s="164"/>
    </row>
    <row r="814" spans="1:5" s="176" customFormat="1">
      <c r="A814" s="117"/>
      <c r="B814" s="163"/>
      <c r="C814" s="164"/>
      <c r="D814" s="164"/>
      <c r="E814" s="164"/>
    </row>
    <row r="815" spans="1:5" s="176" customFormat="1">
      <c r="A815" s="117"/>
      <c r="B815" s="163"/>
      <c r="C815" s="164"/>
      <c r="D815" s="164"/>
      <c r="E815" s="164"/>
    </row>
    <row r="816" spans="1:5" s="176" customFormat="1">
      <c r="A816" s="117"/>
      <c r="B816" s="163"/>
      <c r="C816" s="164"/>
      <c r="D816" s="164"/>
      <c r="E816" s="164"/>
    </row>
    <row r="817" spans="1:5" s="176" customFormat="1">
      <c r="A817" s="117"/>
      <c r="B817" s="163"/>
      <c r="C817" s="164"/>
      <c r="D817" s="164"/>
      <c r="E817" s="164"/>
    </row>
    <row r="818" spans="1:5" s="176" customFormat="1">
      <c r="A818" s="117"/>
      <c r="B818" s="163"/>
      <c r="C818" s="164"/>
      <c r="D818" s="164"/>
      <c r="E818" s="164"/>
    </row>
    <row r="819" spans="1:5" s="176" customFormat="1">
      <c r="A819" s="117"/>
      <c r="B819" s="163"/>
      <c r="C819" s="164"/>
      <c r="D819" s="164"/>
      <c r="E819" s="164"/>
    </row>
    <row r="820" spans="1:5" s="176" customFormat="1">
      <c r="A820" s="117"/>
      <c r="B820" s="163"/>
      <c r="C820" s="164"/>
      <c r="D820" s="164"/>
      <c r="E820" s="164"/>
    </row>
    <row r="821" spans="1:5" s="176" customFormat="1">
      <c r="A821" s="117"/>
      <c r="B821" s="163"/>
      <c r="C821" s="164"/>
      <c r="D821" s="164"/>
      <c r="E821" s="164"/>
    </row>
    <row r="822" spans="1:5" s="176" customFormat="1">
      <c r="A822" s="117"/>
      <c r="B822" s="163"/>
      <c r="C822" s="164"/>
      <c r="D822" s="164"/>
      <c r="E822" s="164"/>
    </row>
    <row r="823" spans="1:5" s="176" customFormat="1">
      <c r="A823" s="117"/>
      <c r="B823" s="163"/>
      <c r="C823" s="164"/>
      <c r="D823" s="164"/>
      <c r="E823" s="164"/>
    </row>
    <row r="824" spans="1:5" s="176" customFormat="1">
      <c r="A824" s="117"/>
      <c r="B824" s="163"/>
      <c r="C824" s="164"/>
      <c r="D824" s="164"/>
      <c r="E824" s="164"/>
    </row>
    <row r="825" spans="1:5" s="176" customFormat="1">
      <c r="A825" s="117"/>
      <c r="B825" s="163"/>
      <c r="C825" s="164"/>
      <c r="D825" s="164"/>
      <c r="E825" s="164"/>
    </row>
    <row r="826" spans="1:5" s="176" customFormat="1">
      <c r="A826" s="117"/>
      <c r="B826" s="163"/>
      <c r="C826" s="164"/>
      <c r="D826" s="164"/>
      <c r="E826" s="164"/>
    </row>
    <row r="827" spans="1:5" s="176" customFormat="1">
      <c r="A827" s="117"/>
      <c r="B827" s="163"/>
      <c r="C827" s="164"/>
      <c r="D827" s="164"/>
      <c r="E827" s="164"/>
    </row>
    <row r="828" spans="1:5" s="176" customFormat="1">
      <c r="A828" s="117"/>
      <c r="B828" s="163"/>
      <c r="C828" s="164"/>
      <c r="D828" s="164"/>
      <c r="E828" s="164"/>
    </row>
    <row r="829" spans="1:5" s="176" customFormat="1">
      <c r="A829" s="117"/>
      <c r="B829" s="163"/>
      <c r="C829" s="164"/>
      <c r="D829" s="164"/>
      <c r="E829" s="164"/>
    </row>
    <row r="830" spans="1:5" s="176" customFormat="1">
      <c r="A830" s="117"/>
      <c r="B830" s="163"/>
      <c r="C830" s="164"/>
      <c r="D830" s="164"/>
      <c r="E830" s="164"/>
    </row>
    <row r="831" spans="1:5" s="176" customFormat="1">
      <c r="A831" s="117"/>
      <c r="B831" s="163"/>
      <c r="C831" s="164"/>
      <c r="D831" s="164"/>
      <c r="E831" s="164"/>
    </row>
    <row r="832" spans="1:5" s="176" customFormat="1">
      <c r="A832" s="117"/>
      <c r="B832" s="163"/>
      <c r="C832" s="164"/>
      <c r="D832" s="164"/>
      <c r="E832" s="164"/>
    </row>
    <row r="833" spans="1:5" s="176" customFormat="1">
      <c r="A833" s="117"/>
      <c r="B833" s="163"/>
      <c r="C833" s="164"/>
      <c r="D833" s="164"/>
      <c r="E833" s="164"/>
    </row>
    <row r="834" spans="1:5" s="176" customFormat="1">
      <c r="A834" s="117"/>
      <c r="B834" s="163"/>
      <c r="C834" s="164"/>
      <c r="D834" s="164"/>
      <c r="E834" s="164"/>
    </row>
    <row r="835" spans="1:5" s="176" customFormat="1">
      <c r="A835" s="117"/>
      <c r="B835" s="163"/>
      <c r="C835" s="164"/>
      <c r="D835" s="164"/>
      <c r="E835" s="164"/>
    </row>
    <row r="836" spans="1:5" s="176" customFormat="1">
      <c r="A836" s="117"/>
      <c r="B836" s="163"/>
      <c r="C836" s="164"/>
      <c r="D836" s="164"/>
      <c r="E836" s="164"/>
    </row>
    <row r="837" spans="1:5" s="176" customFormat="1">
      <c r="A837" s="117"/>
      <c r="B837" s="163"/>
      <c r="C837" s="164"/>
      <c r="D837" s="164"/>
      <c r="E837" s="164"/>
    </row>
    <row r="838" spans="1:5" s="176" customFormat="1">
      <c r="A838" s="117"/>
      <c r="B838" s="163"/>
      <c r="C838" s="164"/>
      <c r="D838" s="164"/>
      <c r="E838" s="164"/>
    </row>
    <row r="839" spans="1:5" s="176" customFormat="1">
      <c r="A839" s="117"/>
      <c r="B839" s="163"/>
      <c r="C839" s="164"/>
      <c r="D839" s="164"/>
      <c r="E839" s="164"/>
    </row>
    <row r="840" spans="1:5" s="176" customFormat="1">
      <c r="A840" s="117"/>
      <c r="B840" s="163"/>
      <c r="C840" s="164"/>
      <c r="D840" s="164"/>
      <c r="E840" s="164"/>
    </row>
    <row r="841" spans="1:5" s="176" customFormat="1">
      <c r="A841" s="117"/>
      <c r="B841" s="163"/>
      <c r="C841" s="164"/>
      <c r="D841" s="164"/>
      <c r="E841" s="164"/>
    </row>
    <row r="842" spans="1:5" s="176" customFormat="1">
      <c r="A842" s="117"/>
      <c r="B842" s="163"/>
      <c r="C842" s="164"/>
      <c r="D842" s="164"/>
      <c r="E842" s="164"/>
    </row>
    <row r="843" spans="1:5" s="176" customFormat="1">
      <c r="A843" s="117"/>
      <c r="B843" s="163"/>
      <c r="C843" s="164"/>
      <c r="D843" s="164"/>
      <c r="E843" s="164"/>
    </row>
    <row r="844" spans="1:5" s="176" customFormat="1">
      <c r="A844" s="117"/>
      <c r="B844" s="163"/>
      <c r="C844" s="164"/>
      <c r="D844" s="164"/>
      <c r="E844" s="164"/>
    </row>
    <row r="845" spans="1:5" s="176" customFormat="1">
      <c r="A845" s="117"/>
      <c r="B845" s="163"/>
      <c r="C845" s="164"/>
      <c r="D845" s="164"/>
      <c r="E845" s="164"/>
    </row>
    <row r="846" spans="1:5" s="176" customFormat="1">
      <c r="A846" s="117"/>
      <c r="B846" s="163"/>
      <c r="C846" s="164"/>
      <c r="D846" s="164"/>
      <c r="E846" s="164"/>
    </row>
    <row r="847" spans="1:5" s="176" customFormat="1">
      <c r="A847" s="117"/>
      <c r="B847" s="163"/>
      <c r="C847" s="164"/>
      <c r="D847" s="164"/>
      <c r="E847" s="164"/>
    </row>
    <row r="848" spans="1:5" s="176" customFormat="1">
      <c r="A848" s="117"/>
      <c r="B848" s="163"/>
      <c r="C848" s="164"/>
      <c r="D848" s="164"/>
      <c r="E848" s="164"/>
    </row>
    <row r="849" spans="1:5" s="176" customFormat="1">
      <c r="A849" s="117"/>
      <c r="B849" s="163"/>
      <c r="C849" s="164"/>
      <c r="D849" s="164"/>
      <c r="E849" s="164"/>
    </row>
    <row r="850" spans="1:5" s="176" customFormat="1">
      <c r="A850" s="117"/>
      <c r="B850" s="163"/>
      <c r="C850" s="164"/>
      <c r="D850" s="164"/>
      <c r="E850" s="164"/>
    </row>
    <row r="851" spans="1:5" s="176" customFormat="1">
      <c r="A851" s="117"/>
      <c r="B851" s="163"/>
      <c r="C851" s="164"/>
      <c r="D851" s="164"/>
      <c r="E851" s="164"/>
    </row>
    <row r="852" spans="1:5" s="176" customFormat="1">
      <c r="A852" s="117"/>
      <c r="B852" s="163"/>
      <c r="C852" s="164"/>
      <c r="D852" s="164"/>
      <c r="E852" s="164"/>
    </row>
    <row r="853" spans="1:5" s="176" customFormat="1">
      <c r="A853" s="117"/>
      <c r="B853" s="163"/>
      <c r="C853" s="164"/>
      <c r="D853" s="164"/>
      <c r="E853" s="164"/>
    </row>
    <row r="854" spans="1:5" s="176" customFormat="1">
      <c r="A854" s="117"/>
      <c r="B854" s="163"/>
      <c r="C854" s="164"/>
      <c r="D854" s="164"/>
      <c r="E854" s="164"/>
    </row>
    <row r="855" spans="1:5" s="176" customFormat="1">
      <c r="A855" s="117"/>
      <c r="B855" s="163"/>
      <c r="C855" s="164"/>
      <c r="D855" s="164"/>
      <c r="E855" s="164"/>
    </row>
    <row r="856" spans="1:5" s="176" customFormat="1">
      <c r="A856" s="117"/>
      <c r="B856" s="163"/>
      <c r="C856" s="164"/>
      <c r="D856" s="164"/>
      <c r="E856" s="164"/>
    </row>
    <row r="857" spans="1:5" s="176" customFormat="1">
      <c r="A857" s="117"/>
      <c r="B857" s="163"/>
      <c r="C857" s="164"/>
      <c r="D857" s="164"/>
      <c r="E857" s="164"/>
    </row>
    <row r="858" spans="1:5" s="176" customFormat="1">
      <c r="A858" s="117"/>
      <c r="B858" s="163"/>
      <c r="C858" s="164"/>
      <c r="D858" s="164"/>
      <c r="E858" s="164"/>
    </row>
    <row r="859" spans="1:5" s="176" customFormat="1">
      <c r="A859" s="117"/>
      <c r="B859" s="163"/>
      <c r="C859" s="164"/>
      <c r="D859" s="164"/>
      <c r="E859" s="164"/>
    </row>
    <row r="860" spans="1:5" s="176" customFormat="1">
      <c r="A860" s="117"/>
      <c r="B860" s="163"/>
      <c r="C860" s="164"/>
      <c r="D860" s="164"/>
      <c r="E860" s="164"/>
    </row>
    <row r="861" spans="1:5" s="176" customFormat="1">
      <c r="A861" s="117"/>
      <c r="B861" s="163"/>
      <c r="C861" s="164"/>
      <c r="D861" s="164"/>
      <c r="E861" s="164"/>
    </row>
    <row r="862" spans="1:5" s="176" customFormat="1">
      <c r="A862" s="117"/>
      <c r="B862" s="163"/>
      <c r="C862" s="164"/>
      <c r="D862" s="164"/>
      <c r="E862" s="164"/>
    </row>
    <row r="863" spans="1:5" s="176" customFormat="1">
      <c r="A863" s="117"/>
      <c r="B863" s="163"/>
      <c r="C863" s="164"/>
      <c r="D863" s="164"/>
      <c r="E863" s="164"/>
    </row>
    <row r="864" spans="1:5" s="176" customFormat="1">
      <c r="A864" s="117"/>
      <c r="B864" s="163"/>
      <c r="C864" s="164"/>
      <c r="D864" s="164"/>
      <c r="E864" s="164"/>
    </row>
    <row r="865" spans="1:5" s="176" customFormat="1">
      <c r="A865" s="117"/>
      <c r="B865" s="163"/>
      <c r="C865" s="164"/>
      <c r="D865" s="164"/>
      <c r="E865" s="164"/>
    </row>
    <row r="866" spans="1:5" s="176" customFormat="1">
      <c r="A866" s="117"/>
      <c r="B866" s="163"/>
      <c r="C866" s="164"/>
      <c r="D866" s="164"/>
      <c r="E866" s="164"/>
    </row>
    <row r="867" spans="1:5" s="176" customFormat="1">
      <c r="A867" s="117"/>
      <c r="B867" s="163"/>
      <c r="C867" s="164"/>
      <c r="D867" s="164"/>
      <c r="E867" s="164"/>
    </row>
    <row r="868" spans="1:5" s="176" customFormat="1">
      <c r="A868" s="117"/>
      <c r="B868" s="163"/>
      <c r="C868" s="164"/>
      <c r="D868" s="164"/>
      <c r="E868" s="164"/>
    </row>
    <row r="869" spans="1:5" s="176" customFormat="1">
      <c r="A869" s="117"/>
      <c r="B869" s="163"/>
      <c r="C869" s="164"/>
      <c r="D869" s="164"/>
      <c r="E869" s="164"/>
    </row>
    <row r="870" spans="1:5" s="176" customFormat="1">
      <c r="A870" s="117"/>
      <c r="B870" s="163"/>
      <c r="C870" s="164"/>
      <c r="D870" s="164"/>
      <c r="E870" s="164"/>
    </row>
    <row r="871" spans="1:5" s="176" customFormat="1">
      <c r="A871" s="117"/>
      <c r="B871" s="163"/>
      <c r="C871" s="164"/>
      <c r="D871" s="164"/>
      <c r="E871" s="164"/>
    </row>
    <row r="872" spans="1:5" s="176" customFormat="1">
      <c r="A872" s="117"/>
      <c r="B872" s="163"/>
      <c r="C872" s="164"/>
      <c r="D872" s="164"/>
      <c r="E872" s="164"/>
    </row>
    <row r="873" spans="1:5" s="176" customFormat="1">
      <c r="A873" s="117"/>
      <c r="B873" s="163"/>
      <c r="C873" s="164"/>
      <c r="D873" s="164"/>
      <c r="E873" s="164"/>
    </row>
    <row r="874" spans="1:5" s="176" customFormat="1">
      <c r="A874" s="117"/>
      <c r="B874" s="163"/>
      <c r="C874" s="164"/>
      <c r="D874" s="164"/>
      <c r="E874" s="164"/>
    </row>
    <row r="875" spans="1:5" s="176" customFormat="1">
      <c r="A875" s="117"/>
      <c r="B875" s="163"/>
      <c r="C875" s="164"/>
      <c r="D875" s="164"/>
      <c r="E875" s="164"/>
    </row>
    <row r="876" spans="1:5" s="176" customFormat="1">
      <c r="A876" s="117"/>
      <c r="B876" s="163"/>
      <c r="C876" s="164"/>
      <c r="D876" s="164"/>
      <c r="E876" s="164"/>
    </row>
    <row r="877" spans="1:5" s="176" customFormat="1">
      <c r="A877" s="117"/>
      <c r="B877" s="163"/>
      <c r="C877" s="164"/>
      <c r="D877" s="164"/>
      <c r="E877" s="164"/>
    </row>
    <row r="878" spans="1:5" s="176" customFormat="1">
      <c r="A878" s="117"/>
      <c r="B878" s="163"/>
      <c r="C878" s="164"/>
      <c r="D878" s="164"/>
      <c r="E878" s="164"/>
    </row>
    <row r="879" spans="1:5" s="176" customFormat="1">
      <c r="A879" s="117"/>
      <c r="B879" s="163"/>
      <c r="C879" s="164"/>
      <c r="D879" s="164"/>
      <c r="E879" s="164"/>
    </row>
    <row r="880" spans="1:5" s="176" customFormat="1">
      <c r="A880" s="117"/>
      <c r="B880" s="163"/>
      <c r="C880" s="164"/>
      <c r="D880" s="164"/>
      <c r="E880" s="164"/>
    </row>
    <row r="881" spans="1:5" s="176" customFormat="1">
      <c r="A881" s="117"/>
      <c r="B881" s="163"/>
      <c r="C881" s="164"/>
      <c r="D881" s="164"/>
      <c r="E881" s="164"/>
    </row>
    <row r="882" spans="1:5" s="176" customFormat="1">
      <c r="A882" s="117"/>
      <c r="B882" s="163"/>
      <c r="C882" s="164"/>
      <c r="D882" s="164"/>
      <c r="E882" s="164"/>
    </row>
    <row r="883" spans="1:5" s="176" customFormat="1">
      <c r="A883" s="117"/>
      <c r="B883" s="163"/>
      <c r="C883" s="164"/>
      <c r="D883" s="164"/>
      <c r="E883" s="164"/>
    </row>
    <row r="884" spans="1:5" s="176" customFormat="1">
      <c r="A884" s="117"/>
      <c r="B884" s="163"/>
      <c r="C884" s="164"/>
      <c r="D884" s="164"/>
      <c r="E884" s="164"/>
    </row>
    <row r="885" spans="1:5" s="176" customFormat="1">
      <c r="A885" s="117"/>
      <c r="B885" s="163"/>
      <c r="C885" s="164"/>
      <c r="D885" s="164"/>
      <c r="E885" s="164"/>
    </row>
    <row r="886" spans="1:5" s="176" customFormat="1">
      <c r="A886" s="117"/>
      <c r="B886" s="163"/>
      <c r="C886" s="164"/>
      <c r="D886" s="164"/>
      <c r="E886" s="164"/>
    </row>
    <row r="887" spans="1:5" s="176" customFormat="1">
      <c r="A887" s="117"/>
      <c r="B887" s="163"/>
      <c r="C887" s="164"/>
      <c r="D887" s="164"/>
      <c r="E887" s="164"/>
    </row>
    <row r="888" spans="1:5" s="176" customFormat="1">
      <c r="A888" s="117"/>
      <c r="B888" s="163"/>
      <c r="C888" s="164"/>
      <c r="D888" s="164"/>
      <c r="E888" s="164"/>
    </row>
    <row r="889" spans="1:5" s="176" customFormat="1">
      <c r="A889" s="117"/>
      <c r="B889" s="163"/>
      <c r="C889" s="164"/>
      <c r="D889" s="164"/>
      <c r="E889" s="164"/>
    </row>
    <row r="890" spans="1:5" s="176" customFormat="1">
      <c r="A890" s="117"/>
      <c r="B890" s="163"/>
      <c r="C890" s="164"/>
      <c r="D890" s="164"/>
      <c r="E890" s="164"/>
    </row>
    <row r="891" spans="1:5" s="176" customFormat="1">
      <c r="A891" s="117"/>
      <c r="B891" s="163"/>
      <c r="C891" s="164"/>
      <c r="D891" s="164"/>
      <c r="E891" s="164"/>
    </row>
    <row r="892" spans="1:5" s="176" customFormat="1">
      <c r="A892" s="117"/>
      <c r="B892" s="163"/>
      <c r="C892" s="164"/>
      <c r="D892" s="164"/>
      <c r="E892" s="164"/>
    </row>
    <row r="893" spans="1:5" s="176" customFormat="1">
      <c r="A893" s="117"/>
      <c r="B893" s="163"/>
      <c r="C893" s="164"/>
      <c r="D893" s="164"/>
      <c r="E893" s="164"/>
    </row>
    <row r="894" spans="1:5" s="176" customFormat="1">
      <c r="A894" s="117"/>
      <c r="B894" s="163"/>
      <c r="C894" s="164"/>
      <c r="D894" s="164"/>
      <c r="E894" s="164"/>
    </row>
    <row r="895" spans="1:5" s="176" customFormat="1">
      <c r="A895" s="117"/>
      <c r="B895" s="163"/>
      <c r="C895" s="164"/>
      <c r="D895" s="164"/>
      <c r="E895" s="164"/>
    </row>
    <row r="896" spans="1:5" s="176" customFormat="1">
      <c r="A896" s="117"/>
      <c r="B896" s="163"/>
      <c r="C896" s="164"/>
      <c r="D896" s="164"/>
      <c r="E896" s="164"/>
    </row>
    <row r="897" spans="1:5" s="176" customFormat="1">
      <c r="A897" s="117"/>
      <c r="B897" s="163"/>
      <c r="C897" s="164"/>
      <c r="D897" s="164"/>
      <c r="E897" s="164"/>
    </row>
    <row r="898" spans="1:5" s="176" customFormat="1">
      <c r="A898" s="117"/>
      <c r="B898" s="163"/>
      <c r="C898" s="164"/>
      <c r="D898" s="164"/>
      <c r="E898" s="164"/>
    </row>
    <row r="899" spans="1:5" s="176" customFormat="1">
      <c r="A899" s="117"/>
      <c r="B899" s="163"/>
      <c r="C899" s="164"/>
      <c r="D899" s="164"/>
      <c r="E899" s="164"/>
    </row>
    <row r="900" spans="1:5" s="176" customFormat="1">
      <c r="A900" s="117"/>
      <c r="B900" s="163"/>
      <c r="C900" s="164"/>
      <c r="D900" s="164"/>
      <c r="E900" s="164"/>
    </row>
    <row r="901" spans="1:5" s="176" customFormat="1">
      <c r="A901" s="117"/>
      <c r="B901" s="163"/>
      <c r="C901" s="164"/>
      <c r="D901" s="164"/>
      <c r="E901" s="164"/>
    </row>
    <row r="902" spans="1:5" s="176" customFormat="1">
      <c r="A902" s="117"/>
      <c r="B902" s="163"/>
      <c r="C902" s="164"/>
      <c r="D902" s="164"/>
      <c r="E902" s="164"/>
    </row>
    <row r="903" spans="1:5" s="176" customFormat="1">
      <c r="A903" s="117"/>
      <c r="B903" s="163"/>
      <c r="C903" s="164"/>
      <c r="D903" s="164"/>
      <c r="E903" s="164"/>
    </row>
    <row r="904" spans="1:5" s="176" customFormat="1">
      <c r="A904" s="117"/>
      <c r="B904" s="163"/>
      <c r="C904" s="164"/>
      <c r="D904" s="164"/>
      <c r="E904" s="164"/>
    </row>
    <row r="905" spans="1:5" s="176" customFormat="1">
      <c r="A905" s="117"/>
      <c r="B905" s="163"/>
      <c r="C905" s="164"/>
      <c r="D905" s="164"/>
      <c r="E905" s="164"/>
    </row>
    <row r="906" spans="1:5" s="176" customFormat="1">
      <c r="A906" s="117"/>
      <c r="B906" s="163"/>
      <c r="C906" s="164"/>
      <c r="D906" s="164"/>
      <c r="E906" s="164"/>
    </row>
    <row r="907" spans="1:5" s="176" customFormat="1">
      <c r="A907" s="117"/>
      <c r="B907" s="163"/>
      <c r="C907" s="164"/>
      <c r="D907" s="164"/>
      <c r="E907" s="164"/>
    </row>
    <row r="908" spans="1:5" s="176" customFormat="1">
      <c r="A908" s="117"/>
      <c r="B908" s="163"/>
      <c r="C908" s="164"/>
      <c r="D908" s="164"/>
      <c r="E908" s="164"/>
    </row>
    <row r="909" spans="1:5" s="176" customFormat="1">
      <c r="A909" s="117"/>
      <c r="B909" s="163"/>
      <c r="C909" s="164"/>
      <c r="D909" s="164"/>
      <c r="E909" s="164"/>
    </row>
    <row r="910" spans="1:5" s="176" customFormat="1">
      <c r="A910" s="117"/>
      <c r="B910" s="163"/>
      <c r="C910" s="164"/>
      <c r="D910" s="164"/>
      <c r="E910" s="164"/>
    </row>
    <row r="911" spans="1:5" s="176" customFormat="1">
      <c r="A911" s="117"/>
      <c r="B911" s="163"/>
      <c r="C911" s="164"/>
      <c r="D911" s="164"/>
      <c r="E911" s="164"/>
    </row>
    <row r="912" spans="1:5" s="176" customFormat="1">
      <c r="A912" s="117"/>
      <c r="B912" s="163"/>
      <c r="C912" s="164"/>
      <c r="D912" s="164"/>
      <c r="E912" s="164"/>
    </row>
    <row r="913" spans="1:5" s="176" customFormat="1">
      <c r="A913" s="117"/>
      <c r="B913" s="163"/>
      <c r="C913" s="164"/>
      <c r="D913" s="164"/>
      <c r="E913" s="164"/>
    </row>
    <row r="914" spans="1:5" s="176" customFormat="1">
      <c r="A914" s="117"/>
      <c r="B914" s="163"/>
      <c r="C914" s="164"/>
      <c r="D914" s="164"/>
      <c r="E914" s="164"/>
    </row>
    <row r="915" spans="1:5" s="176" customFormat="1">
      <c r="A915" s="117"/>
      <c r="B915" s="163"/>
      <c r="C915" s="164"/>
      <c r="D915" s="164"/>
      <c r="E915" s="164"/>
    </row>
    <row r="916" spans="1:5" s="176" customFormat="1">
      <c r="A916" s="117"/>
      <c r="B916" s="163"/>
      <c r="C916" s="164"/>
      <c r="D916" s="164"/>
      <c r="E916" s="164"/>
    </row>
    <row r="917" spans="1:5" s="176" customFormat="1">
      <c r="A917" s="117"/>
      <c r="B917" s="163"/>
      <c r="C917" s="164"/>
      <c r="D917" s="164"/>
      <c r="E917" s="164"/>
    </row>
    <row r="918" spans="1:5" s="176" customFormat="1">
      <c r="A918" s="117"/>
      <c r="B918" s="163"/>
      <c r="C918" s="164"/>
      <c r="D918" s="164"/>
      <c r="E918" s="164"/>
    </row>
    <row r="919" spans="1:5" s="176" customFormat="1">
      <c r="A919" s="117"/>
      <c r="B919" s="163"/>
      <c r="C919" s="164"/>
      <c r="D919" s="164"/>
      <c r="E919" s="164"/>
    </row>
    <row r="920" spans="1:5" s="176" customFormat="1">
      <c r="A920" s="117"/>
      <c r="B920" s="163"/>
      <c r="C920" s="164"/>
      <c r="D920" s="164"/>
      <c r="E920" s="164"/>
    </row>
    <row r="921" spans="1:5" s="176" customFormat="1">
      <c r="A921" s="117"/>
      <c r="B921" s="163"/>
      <c r="C921" s="164"/>
      <c r="D921" s="164"/>
      <c r="E921" s="164"/>
    </row>
    <row r="922" spans="1:5" s="176" customFormat="1">
      <c r="A922" s="117"/>
      <c r="B922" s="163"/>
      <c r="C922" s="164"/>
      <c r="D922" s="164"/>
      <c r="E922" s="164"/>
    </row>
    <row r="923" spans="1:5" s="176" customFormat="1">
      <c r="A923" s="117"/>
      <c r="B923" s="163"/>
      <c r="C923" s="164"/>
      <c r="D923" s="164"/>
      <c r="E923" s="164"/>
    </row>
    <row r="924" spans="1:5" s="176" customFormat="1">
      <c r="A924" s="117"/>
      <c r="B924" s="163"/>
      <c r="C924" s="164"/>
      <c r="D924" s="164"/>
      <c r="E924" s="164"/>
    </row>
    <row r="925" spans="1:5" s="176" customFormat="1">
      <c r="A925" s="117"/>
      <c r="B925" s="163"/>
      <c r="C925" s="164"/>
      <c r="D925" s="164"/>
      <c r="E925" s="164"/>
    </row>
    <row r="926" spans="1:5" s="176" customFormat="1">
      <c r="A926" s="117"/>
      <c r="B926" s="163"/>
      <c r="C926" s="164"/>
      <c r="D926" s="164"/>
      <c r="E926" s="164"/>
    </row>
    <row r="927" spans="1:5" s="176" customFormat="1">
      <c r="A927" s="117"/>
      <c r="B927" s="163"/>
      <c r="C927" s="164"/>
      <c r="D927" s="164"/>
      <c r="E927" s="164"/>
    </row>
    <row r="928" spans="1:5" s="176" customFormat="1">
      <c r="A928" s="117"/>
      <c r="B928" s="163"/>
      <c r="C928" s="164"/>
      <c r="D928" s="164"/>
      <c r="E928" s="164"/>
    </row>
    <row r="929" spans="1:5" s="176" customFormat="1">
      <c r="A929" s="117"/>
      <c r="B929" s="163"/>
      <c r="C929" s="164"/>
      <c r="D929" s="164"/>
      <c r="E929" s="164"/>
    </row>
    <row r="930" spans="1:5" s="176" customFormat="1">
      <c r="A930" s="117"/>
      <c r="B930" s="163"/>
      <c r="C930" s="164"/>
      <c r="D930" s="164"/>
      <c r="E930" s="164"/>
    </row>
    <row r="931" spans="1:5" s="176" customFormat="1">
      <c r="A931" s="117"/>
      <c r="B931" s="163"/>
      <c r="C931" s="164"/>
      <c r="D931" s="164"/>
      <c r="E931" s="164"/>
    </row>
    <row r="932" spans="1:5" s="176" customFormat="1">
      <c r="A932" s="117"/>
      <c r="B932" s="163"/>
      <c r="C932" s="164"/>
      <c r="D932" s="164"/>
      <c r="E932" s="164"/>
    </row>
    <row r="933" spans="1:5" s="176" customFormat="1">
      <c r="A933" s="117"/>
      <c r="B933" s="163"/>
      <c r="C933" s="164"/>
      <c r="D933" s="164"/>
      <c r="E933" s="164"/>
    </row>
    <row r="934" spans="1:5" s="176" customFormat="1">
      <c r="A934" s="117"/>
      <c r="B934" s="163"/>
      <c r="C934" s="164"/>
      <c r="D934" s="164"/>
      <c r="E934" s="164"/>
    </row>
    <row r="935" spans="1:5" s="176" customFormat="1">
      <c r="A935" s="117"/>
      <c r="B935" s="163"/>
      <c r="C935" s="164"/>
      <c r="D935" s="164"/>
      <c r="E935" s="164"/>
    </row>
    <row r="936" spans="1:5" s="176" customFormat="1">
      <c r="A936" s="117"/>
      <c r="B936" s="163"/>
      <c r="C936" s="164"/>
      <c r="D936" s="164"/>
      <c r="E936" s="164"/>
    </row>
    <row r="937" spans="1:5" s="176" customFormat="1">
      <c r="A937" s="117"/>
      <c r="B937" s="163"/>
      <c r="C937" s="164"/>
      <c r="D937" s="164"/>
      <c r="E937" s="164"/>
    </row>
    <row r="938" spans="1:5" s="176" customFormat="1">
      <c r="A938" s="117"/>
      <c r="B938" s="163"/>
      <c r="C938" s="164"/>
      <c r="D938" s="164"/>
      <c r="E938" s="164"/>
    </row>
    <row r="939" spans="1:5" s="176" customFormat="1">
      <c r="A939" s="117"/>
      <c r="B939" s="163"/>
      <c r="C939" s="164"/>
      <c r="D939" s="164"/>
      <c r="E939" s="164"/>
    </row>
    <row r="940" spans="1:5" s="176" customFormat="1">
      <c r="A940" s="117"/>
      <c r="B940" s="163"/>
      <c r="C940" s="164"/>
      <c r="D940" s="164"/>
      <c r="E940" s="164"/>
    </row>
    <row r="941" spans="1:5" s="176" customFormat="1">
      <c r="A941" s="117"/>
      <c r="B941" s="163"/>
      <c r="C941" s="164"/>
      <c r="D941" s="164"/>
      <c r="E941" s="164"/>
    </row>
    <row r="942" spans="1:5" s="176" customFormat="1">
      <c r="A942" s="117"/>
      <c r="B942" s="163"/>
      <c r="C942" s="164"/>
      <c r="D942" s="164"/>
      <c r="E942" s="164"/>
    </row>
    <row r="943" spans="1:5" s="176" customFormat="1">
      <c r="A943" s="117"/>
      <c r="B943" s="163"/>
      <c r="C943" s="164"/>
      <c r="D943" s="164"/>
      <c r="E943" s="164"/>
    </row>
    <row r="944" spans="1:5" s="176" customFormat="1">
      <c r="A944" s="117"/>
      <c r="B944" s="163"/>
      <c r="C944" s="164"/>
      <c r="D944" s="164"/>
      <c r="E944" s="164"/>
    </row>
    <row r="945" spans="1:5" s="176" customFormat="1">
      <c r="A945" s="117"/>
      <c r="B945" s="163"/>
      <c r="C945" s="164"/>
      <c r="D945" s="164"/>
      <c r="E945" s="164"/>
    </row>
    <row r="946" spans="1:5" s="176" customFormat="1">
      <c r="A946" s="117"/>
      <c r="B946" s="163"/>
      <c r="C946" s="164"/>
      <c r="D946" s="164"/>
      <c r="E946" s="164"/>
    </row>
    <row r="947" spans="1:5" s="176" customFormat="1">
      <c r="A947" s="117"/>
      <c r="B947" s="163"/>
      <c r="C947" s="164"/>
      <c r="D947" s="164"/>
      <c r="E947" s="164"/>
    </row>
    <row r="948" spans="1:5" s="176" customFormat="1">
      <c r="A948" s="117"/>
      <c r="B948" s="163"/>
      <c r="C948" s="164"/>
      <c r="D948" s="164"/>
      <c r="E948" s="164"/>
    </row>
    <row r="949" spans="1:5" s="176" customFormat="1">
      <c r="A949" s="117"/>
      <c r="B949" s="163"/>
      <c r="C949" s="164"/>
      <c r="D949" s="164"/>
      <c r="E949" s="164"/>
    </row>
    <row r="950" spans="1:5" s="176" customFormat="1">
      <c r="A950" s="117"/>
      <c r="B950" s="163"/>
      <c r="C950" s="164"/>
      <c r="D950" s="164"/>
      <c r="E950" s="164"/>
    </row>
    <row r="951" spans="1:5" s="176" customFormat="1">
      <c r="A951" s="117"/>
      <c r="B951" s="163"/>
      <c r="C951" s="164"/>
      <c r="D951" s="164"/>
      <c r="E951" s="164"/>
    </row>
    <row r="952" spans="1:5" s="176" customFormat="1">
      <c r="A952" s="117"/>
      <c r="B952" s="163"/>
      <c r="C952" s="164"/>
      <c r="D952" s="164"/>
      <c r="E952" s="164"/>
    </row>
    <row r="953" spans="1:5" s="176" customFormat="1">
      <c r="A953" s="117"/>
      <c r="B953" s="163"/>
      <c r="C953" s="164"/>
      <c r="D953" s="164"/>
      <c r="E953" s="164"/>
    </row>
    <row r="954" spans="1:5" s="176" customFormat="1">
      <c r="A954" s="117"/>
      <c r="B954" s="163"/>
      <c r="C954" s="164"/>
      <c r="D954" s="164"/>
      <c r="E954" s="164"/>
    </row>
    <row r="955" spans="1:5" s="176" customFormat="1">
      <c r="A955" s="117"/>
      <c r="B955" s="163"/>
      <c r="C955" s="164"/>
      <c r="D955" s="164"/>
      <c r="E955" s="164"/>
    </row>
    <row r="956" spans="1:5" s="176" customFormat="1">
      <c r="A956" s="117"/>
      <c r="B956" s="163"/>
      <c r="C956" s="164"/>
      <c r="D956" s="164"/>
      <c r="E956" s="164"/>
    </row>
    <row r="957" spans="1:5" s="176" customFormat="1">
      <c r="A957" s="117"/>
      <c r="B957" s="163"/>
      <c r="C957" s="164"/>
      <c r="D957" s="164"/>
      <c r="E957" s="164"/>
    </row>
    <row r="958" spans="1:5" s="176" customFormat="1">
      <c r="A958" s="117"/>
      <c r="B958" s="163"/>
      <c r="C958" s="164"/>
      <c r="D958" s="164"/>
      <c r="E958" s="164"/>
    </row>
    <row r="959" spans="1:5" s="176" customFormat="1">
      <c r="A959" s="117"/>
      <c r="B959" s="163"/>
      <c r="C959" s="164"/>
      <c r="D959" s="164"/>
      <c r="E959" s="164"/>
    </row>
    <row r="960" spans="1:5" s="176" customFormat="1">
      <c r="A960" s="117"/>
      <c r="B960" s="163"/>
      <c r="C960" s="164"/>
      <c r="D960" s="164"/>
      <c r="E960" s="164"/>
    </row>
    <row r="961" spans="1:5" s="176" customFormat="1">
      <c r="A961" s="117"/>
      <c r="B961" s="163"/>
      <c r="C961" s="164"/>
      <c r="D961" s="164"/>
      <c r="E961" s="164"/>
    </row>
    <row r="962" spans="1:5" s="176" customFormat="1">
      <c r="A962" s="117"/>
      <c r="B962" s="163"/>
      <c r="C962" s="164"/>
      <c r="D962" s="164"/>
      <c r="E962" s="164"/>
    </row>
    <row r="963" spans="1:5" s="176" customFormat="1">
      <c r="A963" s="117"/>
      <c r="B963" s="163"/>
      <c r="C963" s="164"/>
      <c r="D963" s="164"/>
      <c r="E963" s="164"/>
    </row>
    <row r="964" spans="1:5" s="176" customFormat="1">
      <c r="A964" s="117"/>
      <c r="B964" s="163"/>
      <c r="C964" s="164"/>
      <c r="D964" s="164"/>
      <c r="E964" s="164"/>
    </row>
    <row r="965" spans="1:5" s="176" customFormat="1">
      <c r="A965" s="117"/>
      <c r="B965" s="163"/>
      <c r="C965" s="164"/>
      <c r="D965" s="164"/>
      <c r="E965" s="164"/>
    </row>
    <row r="966" spans="1:5" s="176" customFormat="1">
      <c r="A966" s="117"/>
      <c r="B966" s="163"/>
      <c r="C966" s="164"/>
      <c r="D966" s="164"/>
      <c r="E966" s="164"/>
    </row>
    <row r="967" spans="1:5" s="176" customFormat="1">
      <c r="A967" s="117"/>
      <c r="B967" s="163"/>
      <c r="C967" s="164"/>
      <c r="D967" s="164"/>
      <c r="E967" s="164"/>
    </row>
    <row r="968" spans="1:5" s="176" customFormat="1">
      <c r="A968" s="117"/>
      <c r="B968" s="163"/>
      <c r="C968" s="164"/>
      <c r="D968" s="164"/>
      <c r="E968" s="164"/>
    </row>
    <row r="969" spans="1:5" s="176" customFormat="1">
      <c r="A969" s="117"/>
      <c r="B969" s="163"/>
      <c r="C969" s="164"/>
      <c r="D969" s="164"/>
      <c r="E969" s="164"/>
    </row>
    <row r="970" spans="1:5" s="176" customFormat="1">
      <c r="A970" s="117"/>
      <c r="B970" s="163"/>
      <c r="C970" s="164"/>
      <c r="D970" s="164"/>
      <c r="E970" s="164"/>
    </row>
    <row r="971" spans="1:5" s="176" customFormat="1">
      <c r="A971" s="117"/>
      <c r="B971" s="163"/>
      <c r="C971" s="164"/>
      <c r="D971" s="164"/>
      <c r="E971" s="164"/>
    </row>
    <row r="972" spans="1:5" s="176" customFormat="1">
      <c r="A972" s="117"/>
      <c r="B972" s="163"/>
      <c r="C972" s="164"/>
      <c r="D972" s="164"/>
      <c r="E972" s="164"/>
    </row>
    <row r="973" spans="1:5" s="176" customFormat="1">
      <c r="A973" s="117"/>
      <c r="B973" s="163"/>
      <c r="C973" s="164"/>
      <c r="D973" s="164"/>
      <c r="E973" s="164"/>
    </row>
    <row r="974" spans="1:5" s="176" customFormat="1">
      <c r="A974" s="117"/>
      <c r="B974" s="163"/>
      <c r="C974" s="164"/>
      <c r="D974" s="164"/>
      <c r="E974" s="164"/>
    </row>
    <row r="975" spans="1:5" s="176" customFormat="1">
      <c r="A975" s="117"/>
      <c r="B975" s="163"/>
      <c r="C975" s="164"/>
      <c r="D975" s="164"/>
      <c r="E975" s="164"/>
    </row>
    <row r="976" spans="1:5" s="176" customFormat="1">
      <c r="A976" s="117"/>
      <c r="B976" s="163"/>
      <c r="C976" s="164"/>
      <c r="D976" s="164"/>
      <c r="E976" s="164"/>
    </row>
    <row r="977" spans="1:5" s="176" customFormat="1">
      <c r="A977" s="117"/>
      <c r="B977" s="163"/>
      <c r="C977" s="164"/>
      <c r="D977" s="164"/>
      <c r="E977" s="164"/>
    </row>
    <row r="978" spans="1:5" s="176" customFormat="1">
      <c r="A978" s="117"/>
      <c r="B978" s="163"/>
      <c r="C978" s="164"/>
      <c r="D978" s="164"/>
      <c r="E978" s="164"/>
    </row>
    <row r="979" spans="1:5" s="176" customFormat="1">
      <c r="A979" s="117"/>
      <c r="B979" s="163"/>
      <c r="C979" s="164"/>
      <c r="D979" s="164"/>
      <c r="E979" s="164"/>
    </row>
    <row r="980" spans="1:5" s="176" customFormat="1">
      <c r="A980" s="117"/>
      <c r="B980" s="163"/>
      <c r="C980" s="164"/>
      <c r="D980" s="164"/>
      <c r="E980" s="164"/>
    </row>
    <row r="981" spans="1:5" s="176" customFormat="1">
      <c r="A981" s="117"/>
      <c r="B981" s="163"/>
      <c r="C981" s="164"/>
      <c r="D981" s="164"/>
      <c r="E981" s="164"/>
    </row>
    <row r="982" spans="1:5" s="176" customFormat="1">
      <c r="A982" s="117"/>
      <c r="B982" s="163"/>
      <c r="C982" s="164"/>
      <c r="D982" s="164"/>
      <c r="E982" s="164"/>
    </row>
    <row r="983" spans="1:5" s="176" customFormat="1">
      <c r="A983" s="117"/>
      <c r="B983" s="163"/>
      <c r="C983" s="164"/>
      <c r="D983" s="164"/>
      <c r="E983" s="164"/>
    </row>
    <row r="984" spans="1:5" s="176" customFormat="1">
      <c r="A984" s="117"/>
      <c r="B984" s="163"/>
      <c r="C984" s="164"/>
      <c r="D984" s="164"/>
      <c r="E984" s="164"/>
    </row>
    <row r="985" spans="1:5" s="176" customFormat="1">
      <c r="A985" s="117"/>
      <c r="B985" s="163"/>
      <c r="C985" s="164"/>
      <c r="D985" s="164"/>
      <c r="E985" s="164"/>
    </row>
    <row r="986" spans="1:5" s="176" customFormat="1">
      <c r="A986" s="117"/>
      <c r="B986" s="163"/>
      <c r="C986" s="164"/>
      <c r="D986" s="164"/>
      <c r="E986" s="164"/>
    </row>
    <row r="987" spans="1:5" s="176" customFormat="1">
      <c r="A987" s="117"/>
      <c r="B987" s="163"/>
      <c r="C987" s="164"/>
      <c r="D987" s="164"/>
      <c r="E987" s="164"/>
    </row>
    <row r="988" spans="1:5" s="176" customFormat="1">
      <c r="A988" s="117"/>
      <c r="B988" s="163"/>
      <c r="C988" s="164"/>
      <c r="D988" s="164"/>
      <c r="E988" s="164"/>
    </row>
    <row r="989" spans="1:5" s="176" customFormat="1">
      <c r="A989" s="117"/>
      <c r="B989" s="163"/>
      <c r="C989" s="164"/>
      <c r="D989" s="164"/>
      <c r="E989" s="164"/>
    </row>
    <row r="990" spans="1:5" s="176" customFormat="1">
      <c r="A990" s="117"/>
      <c r="B990" s="163"/>
      <c r="C990" s="164"/>
      <c r="D990" s="164"/>
      <c r="E990" s="164"/>
    </row>
    <row r="991" spans="1:5" s="176" customFormat="1">
      <c r="A991" s="117"/>
      <c r="B991" s="163"/>
      <c r="C991" s="164"/>
      <c r="D991" s="164"/>
      <c r="E991" s="164"/>
    </row>
    <row r="992" spans="1:5" s="176" customFormat="1">
      <c r="A992" s="117"/>
      <c r="B992" s="163"/>
      <c r="C992" s="164"/>
      <c r="D992" s="164"/>
      <c r="E992" s="164"/>
    </row>
    <row r="993" spans="1:5" s="176" customFormat="1">
      <c r="A993" s="117"/>
      <c r="B993" s="163"/>
      <c r="C993" s="164"/>
      <c r="D993" s="164"/>
      <c r="E993" s="164"/>
    </row>
    <row r="994" spans="1:5" s="176" customFormat="1">
      <c r="A994" s="117"/>
      <c r="B994" s="163"/>
      <c r="C994" s="164"/>
      <c r="D994" s="164"/>
      <c r="E994" s="164"/>
    </row>
    <row r="995" spans="1:5" s="176" customFormat="1">
      <c r="A995" s="117"/>
      <c r="B995" s="163"/>
      <c r="C995" s="164"/>
      <c r="D995" s="164"/>
      <c r="E995" s="164"/>
    </row>
    <row r="996" spans="1:5" s="176" customFormat="1">
      <c r="A996" s="117"/>
      <c r="B996" s="163"/>
      <c r="C996" s="164"/>
      <c r="D996" s="164"/>
      <c r="E996" s="164"/>
    </row>
    <row r="997" spans="1:5" s="176" customFormat="1">
      <c r="A997" s="117"/>
      <c r="B997" s="163"/>
      <c r="C997" s="164"/>
      <c r="D997" s="164"/>
      <c r="E997" s="164"/>
    </row>
    <row r="998" spans="1:5" s="176" customFormat="1">
      <c r="A998" s="117"/>
      <c r="B998" s="163"/>
      <c r="C998" s="164"/>
      <c r="D998" s="164"/>
      <c r="E998" s="164"/>
    </row>
    <row r="999" spans="1:5" s="176" customFormat="1">
      <c r="A999" s="117"/>
      <c r="B999" s="163"/>
      <c r="C999" s="164"/>
      <c r="D999" s="164"/>
      <c r="E999" s="164"/>
    </row>
    <row r="1000" spans="1:5" s="176" customFormat="1">
      <c r="A1000" s="117"/>
      <c r="B1000" s="163"/>
      <c r="C1000" s="164"/>
      <c r="D1000" s="164"/>
      <c r="E1000" s="164"/>
    </row>
    <row r="1001" spans="1:5" s="176" customFormat="1">
      <c r="A1001" s="117"/>
      <c r="B1001" s="163"/>
      <c r="C1001" s="164"/>
      <c r="D1001" s="164"/>
      <c r="E1001" s="164"/>
    </row>
    <row r="1002" spans="1:5" s="176" customFormat="1">
      <c r="A1002" s="117"/>
      <c r="B1002" s="163"/>
      <c r="C1002" s="164"/>
      <c r="D1002" s="164"/>
      <c r="E1002" s="164"/>
    </row>
    <row r="1003" spans="1:5" s="176" customFormat="1">
      <c r="A1003" s="117"/>
      <c r="B1003" s="163"/>
      <c r="C1003" s="164"/>
      <c r="D1003" s="164"/>
      <c r="E1003" s="164"/>
    </row>
    <row r="1004" spans="1:5" s="176" customFormat="1">
      <c r="A1004" s="117"/>
      <c r="B1004" s="163"/>
      <c r="C1004" s="164"/>
      <c r="D1004" s="164"/>
      <c r="E1004" s="164"/>
    </row>
    <row r="1005" spans="1:5" s="176" customFormat="1">
      <c r="A1005" s="117"/>
      <c r="B1005" s="163"/>
      <c r="C1005" s="164"/>
      <c r="D1005" s="164"/>
      <c r="E1005" s="164"/>
    </row>
    <row r="1006" spans="1:5" s="176" customFormat="1">
      <c r="A1006" s="117"/>
      <c r="B1006" s="163"/>
      <c r="C1006" s="164"/>
      <c r="D1006" s="164"/>
      <c r="E1006" s="164"/>
    </row>
    <row r="1007" spans="1:5" s="176" customFormat="1">
      <c r="A1007" s="117"/>
      <c r="B1007" s="163"/>
      <c r="C1007" s="164"/>
      <c r="D1007" s="164"/>
      <c r="E1007" s="164"/>
    </row>
    <row r="1008" spans="1:5" s="176" customFormat="1">
      <c r="A1008" s="117"/>
      <c r="B1008" s="163"/>
      <c r="C1008" s="164"/>
      <c r="D1008" s="164"/>
      <c r="E1008" s="164"/>
    </row>
    <row r="1009" spans="1:5" s="176" customFormat="1">
      <c r="A1009" s="117"/>
      <c r="B1009" s="163"/>
      <c r="C1009" s="164"/>
      <c r="D1009" s="164"/>
      <c r="E1009" s="164"/>
    </row>
    <row r="1010" spans="1:5" s="176" customFormat="1">
      <c r="A1010" s="117"/>
      <c r="B1010" s="163"/>
      <c r="C1010" s="164"/>
      <c r="D1010" s="164"/>
      <c r="E1010" s="164"/>
    </row>
    <row r="1011" spans="1:5" s="176" customFormat="1">
      <c r="A1011" s="117"/>
      <c r="B1011" s="163"/>
      <c r="C1011" s="164"/>
      <c r="D1011" s="164"/>
      <c r="E1011" s="164"/>
    </row>
    <row r="1012" spans="1:5" s="176" customFormat="1">
      <c r="A1012" s="117"/>
      <c r="B1012" s="163"/>
      <c r="C1012" s="164"/>
      <c r="D1012" s="164"/>
      <c r="E1012" s="164"/>
    </row>
    <row r="1013" spans="1:5" s="176" customFormat="1">
      <c r="A1013" s="117"/>
      <c r="B1013" s="163"/>
      <c r="C1013" s="164"/>
      <c r="D1013" s="164"/>
      <c r="E1013" s="164"/>
    </row>
    <row r="1014" spans="1:5" s="176" customFormat="1">
      <c r="A1014" s="117"/>
      <c r="B1014" s="163"/>
      <c r="C1014" s="164"/>
      <c r="D1014" s="164"/>
      <c r="E1014" s="164"/>
    </row>
    <row r="1015" spans="1:5" s="176" customFormat="1">
      <c r="A1015" s="117"/>
      <c r="B1015" s="163"/>
      <c r="C1015" s="164"/>
      <c r="D1015" s="164"/>
      <c r="E1015" s="164"/>
    </row>
    <row r="1016" spans="1:5" s="176" customFormat="1">
      <c r="A1016" s="117"/>
      <c r="B1016" s="163"/>
      <c r="C1016" s="164"/>
      <c r="D1016" s="164"/>
      <c r="E1016" s="164"/>
    </row>
    <row r="1017" spans="1:5" s="176" customFormat="1">
      <c r="A1017" s="117"/>
      <c r="B1017" s="163"/>
      <c r="C1017" s="164"/>
      <c r="D1017" s="164"/>
      <c r="E1017" s="164"/>
    </row>
    <row r="1018" spans="1:5" s="176" customFormat="1">
      <c r="A1018" s="117"/>
      <c r="B1018" s="163"/>
      <c r="C1018" s="164"/>
      <c r="D1018" s="164"/>
      <c r="E1018" s="164"/>
    </row>
    <row r="1019" spans="1:5" s="176" customFormat="1">
      <c r="A1019" s="117"/>
      <c r="B1019" s="163"/>
      <c r="C1019" s="164"/>
      <c r="D1019" s="164"/>
      <c r="E1019" s="164"/>
    </row>
    <row r="1020" spans="1:5" s="176" customFormat="1">
      <c r="A1020" s="117"/>
      <c r="B1020" s="163"/>
      <c r="C1020" s="164"/>
      <c r="D1020" s="164"/>
      <c r="E1020" s="164"/>
    </row>
    <row r="1021" spans="1:5" s="176" customFormat="1">
      <c r="A1021" s="117"/>
      <c r="B1021" s="163"/>
      <c r="C1021" s="164"/>
      <c r="D1021" s="164"/>
      <c r="E1021" s="164"/>
    </row>
    <row r="1022" spans="1:5" s="176" customFormat="1">
      <c r="A1022" s="117"/>
      <c r="B1022" s="163"/>
      <c r="C1022" s="164"/>
      <c r="D1022" s="164"/>
      <c r="E1022" s="164"/>
    </row>
    <row r="1023" spans="1:5" s="176" customFormat="1">
      <c r="A1023" s="117"/>
      <c r="B1023" s="163"/>
      <c r="C1023" s="164"/>
      <c r="D1023" s="164"/>
      <c r="E1023" s="164"/>
    </row>
    <row r="1024" spans="1:5" s="176" customFormat="1">
      <c r="A1024" s="117"/>
      <c r="B1024" s="163"/>
      <c r="C1024" s="164"/>
      <c r="D1024" s="164"/>
      <c r="E1024" s="164"/>
    </row>
    <row r="1025" spans="1:5" s="176" customFormat="1">
      <c r="A1025" s="117"/>
      <c r="B1025" s="163"/>
      <c r="C1025" s="164"/>
      <c r="D1025" s="164"/>
      <c r="E1025" s="164"/>
    </row>
    <row r="1026" spans="1:5" s="176" customFormat="1">
      <c r="A1026" s="117"/>
      <c r="B1026" s="163"/>
      <c r="C1026" s="164"/>
      <c r="D1026" s="164"/>
      <c r="E1026" s="164"/>
    </row>
    <row r="1027" spans="1:5" s="176" customFormat="1">
      <c r="A1027" s="117"/>
      <c r="B1027" s="163"/>
      <c r="C1027" s="164"/>
      <c r="D1027" s="164"/>
      <c r="E1027" s="164"/>
    </row>
    <row r="1028" spans="1:5" s="176" customFormat="1">
      <c r="A1028" s="117"/>
      <c r="B1028" s="163"/>
      <c r="C1028" s="164"/>
      <c r="D1028" s="164"/>
      <c r="E1028" s="164"/>
    </row>
    <row r="1029" spans="1:5" s="176" customFormat="1">
      <c r="A1029" s="117"/>
      <c r="B1029" s="163"/>
      <c r="C1029" s="164"/>
      <c r="D1029" s="164"/>
      <c r="E1029" s="164"/>
    </row>
    <row r="1030" spans="1:5" s="176" customFormat="1">
      <c r="A1030" s="117"/>
      <c r="B1030" s="163"/>
      <c r="C1030" s="164"/>
      <c r="D1030" s="164"/>
      <c r="E1030" s="164"/>
    </row>
    <row r="1031" spans="1:5" s="176" customFormat="1">
      <c r="A1031" s="117"/>
      <c r="B1031" s="163"/>
      <c r="C1031" s="164"/>
      <c r="D1031" s="164"/>
      <c r="E1031" s="164"/>
    </row>
    <row r="1032" spans="1:5" s="176" customFormat="1">
      <c r="A1032" s="117"/>
      <c r="B1032" s="163"/>
      <c r="C1032" s="164"/>
      <c r="D1032" s="164"/>
      <c r="E1032" s="164"/>
    </row>
    <row r="1033" spans="1:5" s="176" customFormat="1">
      <c r="A1033" s="117"/>
      <c r="B1033" s="163"/>
      <c r="C1033" s="164"/>
      <c r="D1033" s="164"/>
      <c r="E1033" s="164"/>
    </row>
    <row r="1034" spans="1:5" s="176" customFormat="1">
      <c r="A1034" s="117"/>
      <c r="B1034" s="163"/>
      <c r="C1034" s="164"/>
      <c r="D1034" s="164"/>
      <c r="E1034" s="164"/>
    </row>
    <row r="1035" spans="1:5" s="176" customFormat="1">
      <c r="A1035" s="117"/>
      <c r="B1035" s="163"/>
      <c r="C1035" s="164"/>
      <c r="D1035" s="164"/>
      <c r="E1035" s="164"/>
    </row>
    <row r="1036" spans="1:5" s="176" customFormat="1">
      <c r="A1036" s="117"/>
      <c r="B1036" s="163"/>
      <c r="C1036" s="164"/>
      <c r="D1036" s="164"/>
      <c r="E1036" s="164"/>
    </row>
    <row r="1037" spans="1:5" s="176" customFormat="1">
      <c r="A1037" s="117"/>
      <c r="B1037" s="163"/>
      <c r="C1037" s="164"/>
      <c r="D1037" s="164"/>
      <c r="E1037" s="164"/>
    </row>
    <row r="1038" spans="1:5" s="176" customFormat="1">
      <c r="A1038" s="117"/>
      <c r="B1038" s="163"/>
      <c r="C1038" s="164"/>
      <c r="D1038" s="164"/>
      <c r="E1038" s="164"/>
    </row>
    <row r="1039" spans="1:5" s="176" customFormat="1">
      <c r="A1039" s="117"/>
      <c r="B1039" s="163"/>
      <c r="C1039" s="164"/>
      <c r="D1039" s="164"/>
      <c r="E1039" s="164"/>
    </row>
    <row r="1040" spans="1:5" s="176" customFormat="1">
      <c r="A1040" s="117"/>
      <c r="B1040" s="163"/>
      <c r="C1040" s="164"/>
      <c r="D1040" s="164"/>
      <c r="E1040" s="164"/>
    </row>
    <row r="1041" spans="1:5" s="176" customFormat="1">
      <c r="A1041" s="117"/>
      <c r="B1041" s="163"/>
      <c r="C1041" s="164"/>
      <c r="D1041" s="164"/>
      <c r="E1041" s="164"/>
    </row>
    <row r="1042" spans="1:5" s="176" customFormat="1">
      <c r="A1042" s="117"/>
      <c r="B1042" s="163"/>
      <c r="C1042" s="164"/>
      <c r="D1042" s="164"/>
      <c r="E1042" s="164"/>
    </row>
    <row r="1043" spans="1:5" s="176" customFormat="1">
      <c r="A1043" s="117"/>
      <c r="B1043" s="163"/>
      <c r="C1043" s="164"/>
      <c r="D1043" s="164"/>
      <c r="E1043" s="164"/>
    </row>
    <row r="1044" spans="1:5" s="176" customFormat="1">
      <c r="A1044" s="117"/>
      <c r="B1044" s="163"/>
      <c r="C1044" s="164"/>
      <c r="D1044" s="164"/>
      <c r="E1044" s="164"/>
    </row>
    <row r="1045" spans="1:5" s="176" customFormat="1">
      <c r="A1045" s="117"/>
      <c r="B1045" s="163"/>
      <c r="C1045" s="164"/>
      <c r="D1045" s="164"/>
      <c r="E1045" s="164"/>
    </row>
    <row r="1046" spans="1:5" s="176" customFormat="1">
      <c r="A1046" s="117"/>
      <c r="B1046" s="163"/>
      <c r="C1046" s="164"/>
      <c r="D1046" s="164"/>
      <c r="E1046" s="164"/>
    </row>
    <row r="1047" spans="1:5" s="176" customFormat="1">
      <c r="A1047" s="117"/>
      <c r="B1047" s="163"/>
      <c r="C1047" s="164"/>
      <c r="D1047" s="164"/>
      <c r="E1047" s="164"/>
    </row>
    <row r="1048" spans="1:5" s="176" customFormat="1">
      <c r="A1048" s="117"/>
      <c r="B1048" s="163"/>
      <c r="C1048" s="164"/>
      <c r="D1048" s="164"/>
      <c r="E1048" s="164"/>
    </row>
    <row r="1049" spans="1:5" s="176" customFormat="1">
      <c r="A1049" s="117"/>
      <c r="B1049" s="163"/>
      <c r="C1049" s="164"/>
      <c r="D1049" s="164"/>
      <c r="E1049" s="164"/>
    </row>
    <row r="1050" spans="1:5" s="176" customFormat="1">
      <c r="A1050" s="117"/>
      <c r="B1050" s="163"/>
      <c r="C1050" s="164"/>
      <c r="D1050" s="164"/>
      <c r="E1050" s="164"/>
    </row>
    <row r="1051" spans="1:5" s="176" customFormat="1">
      <c r="A1051" s="117"/>
      <c r="B1051" s="163"/>
      <c r="C1051" s="164"/>
      <c r="D1051" s="164"/>
      <c r="E1051" s="164"/>
    </row>
    <row r="1052" spans="1:5" s="176" customFormat="1">
      <c r="A1052" s="117"/>
      <c r="B1052" s="163"/>
      <c r="C1052" s="164"/>
      <c r="D1052" s="164"/>
      <c r="E1052" s="164"/>
    </row>
    <row r="1053" spans="1:5" s="176" customFormat="1">
      <c r="A1053" s="117"/>
      <c r="B1053" s="163"/>
      <c r="C1053" s="164"/>
      <c r="D1053" s="164"/>
      <c r="E1053" s="164"/>
    </row>
    <row r="1054" spans="1:5" s="176" customFormat="1">
      <c r="A1054" s="117"/>
      <c r="B1054" s="163"/>
      <c r="C1054" s="164"/>
      <c r="D1054" s="164"/>
      <c r="E1054" s="164"/>
    </row>
    <row r="1055" spans="1:5" s="176" customFormat="1">
      <c r="A1055" s="117"/>
      <c r="B1055" s="163"/>
      <c r="C1055" s="164"/>
      <c r="D1055" s="164"/>
      <c r="E1055" s="164"/>
    </row>
    <row r="1056" spans="1:5" s="176" customFormat="1">
      <c r="A1056" s="117"/>
      <c r="B1056" s="163"/>
      <c r="C1056" s="164"/>
      <c r="D1056" s="164"/>
      <c r="E1056" s="164"/>
    </row>
    <row r="1057" spans="1:5" s="176" customFormat="1">
      <c r="A1057" s="117"/>
      <c r="B1057" s="163"/>
      <c r="C1057" s="164"/>
      <c r="D1057" s="164"/>
      <c r="E1057" s="164"/>
    </row>
    <row r="1058" spans="1:5" s="176" customFormat="1">
      <c r="A1058" s="117"/>
      <c r="B1058" s="163"/>
      <c r="C1058" s="164"/>
      <c r="D1058" s="164"/>
      <c r="E1058" s="164"/>
    </row>
    <row r="1059" spans="1:5" s="176" customFormat="1">
      <c r="A1059" s="117"/>
      <c r="B1059" s="163"/>
      <c r="C1059" s="164"/>
      <c r="D1059" s="164"/>
      <c r="E1059" s="164"/>
    </row>
    <row r="1060" spans="1:5" s="176" customFormat="1">
      <c r="A1060" s="117"/>
      <c r="B1060" s="163"/>
      <c r="C1060" s="164"/>
      <c r="D1060" s="164"/>
      <c r="E1060" s="164"/>
    </row>
    <row r="1061" spans="1:5" s="176" customFormat="1">
      <c r="A1061" s="117"/>
      <c r="B1061" s="163"/>
      <c r="C1061" s="164"/>
      <c r="D1061" s="164"/>
      <c r="E1061" s="164"/>
    </row>
    <row r="1062" spans="1:5" s="176" customFormat="1">
      <c r="A1062" s="117"/>
      <c r="B1062" s="163"/>
      <c r="C1062" s="164"/>
      <c r="D1062" s="164"/>
      <c r="E1062" s="164"/>
    </row>
    <row r="1063" spans="1:5" s="176" customFormat="1">
      <c r="A1063" s="117"/>
      <c r="B1063" s="163"/>
      <c r="C1063" s="164"/>
      <c r="D1063" s="164"/>
      <c r="E1063" s="164"/>
    </row>
    <row r="1064" spans="1:5" s="176" customFormat="1">
      <c r="A1064" s="117"/>
      <c r="B1064" s="163"/>
      <c r="C1064" s="164"/>
      <c r="D1064" s="164"/>
      <c r="E1064" s="164"/>
    </row>
    <row r="1065" spans="1:5" s="176" customFormat="1">
      <c r="A1065" s="117"/>
      <c r="B1065" s="163"/>
      <c r="C1065" s="164"/>
      <c r="D1065" s="164"/>
      <c r="E1065" s="164"/>
    </row>
    <row r="1066" spans="1:5" s="176" customFormat="1">
      <c r="A1066" s="117"/>
      <c r="B1066" s="163"/>
      <c r="C1066" s="164"/>
      <c r="D1066" s="164"/>
      <c r="E1066" s="164"/>
    </row>
    <row r="1067" spans="1:5" s="176" customFormat="1">
      <c r="A1067" s="117"/>
      <c r="B1067" s="163"/>
      <c r="C1067" s="164"/>
      <c r="D1067" s="164"/>
      <c r="E1067" s="164"/>
    </row>
    <row r="1068" spans="1:5" s="176" customFormat="1">
      <c r="A1068" s="117"/>
      <c r="B1068" s="163"/>
      <c r="C1068" s="164"/>
      <c r="D1068" s="164"/>
      <c r="E1068" s="164"/>
    </row>
    <row r="1069" spans="1:5" s="176" customFormat="1">
      <c r="A1069" s="117"/>
      <c r="B1069" s="163"/>
      <c r="C1069" s="164"/>
      <c r="D1069" s="164"/>
      <c r="E1069" s="164"/>
    </row>
    <row r="1070" spans="1:5" s="176" customFormat="1">
      <c r="A1070" s="117"/>
      <c r="B1070" s="163"/>
      <c r="C1070" s="164"/>
      <c r="D1070" s="164"/>
      <c r="E1070" s="164"/>
    </row>
    <row r="1071" spans="1:5" s="176" customFormat="1">
      <c r="A1071" s="117"/>
      <c r="B1071" s="163"/>
      <c r="C1071" s="164"/>
      <c r="D1071" s="164"/>
      <c r="E1071" s="164"/>
    </row>
    <row r="1072" spans="1:5" s="176" customFormat="1">
      <c r="A1072" s="117"/>
      <c r="B1072" s="163"/>
      <c r="C1072" s="164"/>
      <c r="D1072" s="164"/>
      <c r="E1072" s="164"/>
    </row>
    <row r="1073" spans="1:5" s="176" customFormat="1">
      <c r="A1073" s="117"/>
      <c r="B1073" s="163"/>
      <c r="C1073" s="164"/>
      <c r="D1073" s="164"/>
      <c r="E1073" s="164"/>
    </row>
    <row r="1074" spans="1:5" s="176" customFormat="1">
      <c r="A1074" s="117"/>
      <c r="B1074" s="163"/>
      <c r="C1074" s="164"/>
      <c r="D1074" s="164"/>
      <c r="E1074" s="164"/>
    </row>
    <row r="1075" spans="1:5" s="176" customFormat="1">
      <c r="A1075" s="117"/>
      <c r="B1075" s="163"/>
      <c r="C1075" s="164"/>
      <c r="D1075" s="164"/>
      <c r="E1075" s="164"/>
    </row>
    <row r="1076" spans="1:5" s="176" customFormat="1">
      <c r="A1076" s="117"/>
      <c r="B1076" s="163"/>
      <c r="C1076" s="164"/>
      <c r="D1076" s="164"/>
      <c r="E1076" s="164"/>
    </row>
    <row r="1077" spans="1:5" s="176" customFormat="1">
      <c r="A1077" s="117"/>
      <c r="B1077" s="163"/>
      <c r="C1077" s="164"/>
      <c r="D1077" s="164"/>
      <c r="E1077" s="164"/>
    </row>
    <row r="1078" spans="1:5" s="176" customFormat="1">
      <c r="A1078" s="117"/>
      <c r="B1078" s="163"/>
      <c r="C1078" s="164"/>
      <c r="D1078" s="164"/>
      <c r="E1078" s="164"/>
    </row>
    <row r="1079" spans="1:5" s="176" customFormat="1">
      <c r="A1079" s="117"/>
      <c r="B1079" s="163"/>
      <c r="C1079" s="164"/>
      <c r="D1079" s="164"/>
      <c r="E1079" s="164"/>
    </row>
    <row r="1080" spans="1:5" s="176" customFormat="1">
      <c r="A1080" s="117"/>
      <c r="B1080" s="163"/>
      <c r="C1080" s="164"/>
      <c r="D1080" s="164"/>
      <c r="E1080" s="164"/>
    </row>
    <row r="1081" spans="1:5" s="176" customFormat="1">
      <c r="A1081" s="117"/>
      <c r="B1081" s="163"/>
      <c r="C1081" s="164"/>
      <c r="D1081" s="164"/>
      <c r="E1081" s="164"/>
    </row>
    <row r="1082" spans="1:5" s="176" customFormat="1">
      <c r="A1082" s="117"/>
      <c r="B1082" s="163"/>
      <c r="C1082" s="164"/>
      <c r="D1082" s="164"/>
      <c r="E1082" s="164"/>
    </row>
    <row r="1083" spans="1:5" s="176" customFormat="1">
      <c r="A1083" s="117"/>
      <c r="B1083" s="163"/>
      <c r="C1083" s="164"/>
      <c r="D1083" s="164"/>
      <c r="E1083" s="164"/>
    </row>
    <row r="1084" spans="1:5" s="176" customFormat="1">
      <c r="A1084" s="117"/>
      <c r="B1084" s="163"/>
      <c r="C1084" s="164"/>
      <c r="D1084" s="164"/>
      <c r="E1084" s="164"/>
    </row>
    <row r="1085" spans="1:5" s="176" customFormat="1">
      <c r="A1085" s="117"/>
      <c r="B1085" s="163"/>
      <c r="C1085" s="164"/>
      <c r="D1085" s="164"/>
      <c r="E1085" s="164"/>
    </row>
    <row r="1086" spans="1:5" s="176" customFormat="1">
      <c r="A1086" s="117"/>
      <c r="B1086" s="163"/>
      <c r="C1086" s="164"/>
      <c r="D1086" s="164"/>
      <c r="E1086" s="164"/>
    </row>
    <row r="1087" spans="1:5" s="176" customFormat="1">
      <c r="A1087" s="117"/>
      <c r="B1087" s="163"/>
      <c r="C1087" s="164"/>
      <c r="D1087" s="164"/>
      <c r="E1087" s="164"/>
    </row>
    <row r="1088" spans="1:5" s="176" customFormat="1">
      <c r="A1088" s="117"/>
      <c r="B1088" s="163"/>
      <c r="C1088" s="164"/>
      <c r="D1088" s="164"/>
      <c r="E1088" s="164"/>
    </row>
    <row r="1089" spans="1:5" s="176" customFormat="1">
      <c r="A1089" s="117"/>
      <c r="B1089" s="163"/>
      <c r="C1089" s="164"/>
      <c r="D1089" s="164"/>
      <c r="E1089" s="164"/>
    </row>
    <row r="1090" spans="1:5" s="176" customFormat="1">
      <c r="A1090" s="117"/>
      <c r="B1090" s="163"/>
      <c r="C1090" s="164"/>
      <c r="D1090" s="164"/>
      <c r="E1090" s="164"/>
    </row>
    <row r="1091" spans="1:5" s="176" customFormat="1">
      <c r="A1091" s="117"/>
      <c r="B1091" s="163"/>
      <c r="C1091" s="164"/>
      <c r="D1091" s="164"/>
      <c r="E1091" s="164"/>
    </row>
    <row r="1092" spans="1:5" s="176" customFormat="1">
      <c r="A1092" s="117"/>
      <c r="B1092" s="163"/>
      <c r="C1092" s="164"/>
      <c r="D1092" s="164"/>
      <c r="E1092" s="164"/>
    </row>
    <row r="1093" spans="1:5" s="176" customFormat="1">
      <c r="A1093" s="117"/>
      <c r="B1093" s="163"/>
      <c r="C1093" s="164"/>
      <c r="D1093" s="164"/>
      <c r="E1093" s="164"/>
    </row>
    <row r="1094" spans="1:5" s="176" customFormat="1">
      <c r="A1094" s="117"/>
      <c r="B1094" s="163"/>
      <c r="C1094" s="164"/>
      <c r="D1094" s="164"/>
      <c r="E1094" s="164"/>
    </row>
    <row r="1095" spans="1:5" s="176" customFormat="1">
      <c r="A1095" s="117"/>
      <c r="B1095" s="163"/>
      <c r="C1095" s="164"/>
      <c r="D1095" s="164"/>
      <c r="E1095" s="164"/>
    </row>
    <row r="1096" spans="1:5" s="176" customFormat="1">
      <c r="A1096" s="117"/>
      <c r="B1096" s="163"/>
      <c r="C1096" s="164"/>
      <c r="D1096" s="164"/>
      <c r="E1096" s="164"/>
    </row>
    <row r="1097" spans="1:5" s="176" customFormat="1">
      <c r="A1097" s="117"/>
      <c r="B1097" s="163"/>
      <c r="C1097" s="164"/>
      <c r="D1097" s="164"/>
      <c r="E1097" s="164"/>
    </row>
    <row r="1098" spans="1:5" s="176" customFormat="1">
      <c r="A1098" s="117"/>
      <c r="B1098" s="163"/>
      <c r="C1098" s="164"/>
      <c r="D1098" s="164"/>
      <c r="E1098" s="164"/>
    </row>
    <row r="1099" spans="1:5" s="176" customFormat="1">
      <c r="A1099" s="117"/>
      <c r="B1099" s="163"/>
      <c r="C1099" s="164"/>
      <c r="D1099" s="164"/>
      <c r="E1099" s="164"/>
    </row>
    <row r="1100" spans="1:5" s="176" customFormat="1">
      <c r="A1100" s="117"/>
      <c r="B1100" s="163"/>
      <c r="C1100" s="164"/>
      <c r="D1100" s="164"/>
      <c r="E1100" s="164"/>
    </row>
    <row r="1101" spans="1:5" s="176" customFormat="1">
      <c r="A1101" s="117"/>
      <c r="B1101" s="163"/>
      <c r="C1101" s="164"/>
      <c r="D1101" s="164"/>
      <c r="E1101" s="164"/>
    </row>
    <row r="1102" spans="1:5" s="176" customFormat="1">
      <c r="A1102" s="117"/>
      <c r="B1102" s="163"/>
      <c r="C1102" s="164"/>
      <c r="D1102" s="164"/>
      <c r="E1102" s="164"/>
    </row>
    <row r="1103" spans="1:5" s="176" customFormat="1">
      <c r="A1103" s="117"/>
      <c r="B1103" s="163"/>
      <c r="C1103" s="164"/>
      <c r="D1103" s="164"/>
      <c r="E1103" s="164"/>
    </row>
    <row r="1104" spans="1:5" s="176" customFormat="1">
      <c r="A1104" s="117"/>
      <c r="B1104" s="163"/>
      <c r="C1104" s="164"/>
      <c r="D1104" s="164"/>
      <c r="E1104" s="164"/>
    </row>
    <row r="1105" spans="1:5" s="176" customFormat="1">
      <c r="A1105" s="117"/>
      <c r="B1105" s="163"/>
      <c r="C1105" s="164"/>
      <c r="D1105" s="164"/>
      <c r="E1105" s="164"/>
    </row>
    <row r="1106" spans="1:5" s="176" customFormat="1">
      <c r="A1106" s="117"/>
      <c r="B1106" s="163"/>
      <c r="C1106" s="164"/>
      <c r="D1106" s="164"/>
      <c r="E1106" s="164"/>
    </row>
    <row r="1107" spans="1:5" s="176" customFormat="1">
      <c r="A1107" s="117"/>
      <c r="B1107" s="163"/>
      <c r="C1107" s="164"/>
      <c r="D1107" s="164"/>
      <c r="E1107" s="164"/>
    </row>
    <row r="1108" spans="1:5" s="176" customFormat="1">
      <c r="A1108" s="117"/>
      <c r="B1108" s="163"/>
      <c r="C1108" s="164"/>
      <c r="D1108" s="164"/>
      <c r="E1108" s="164"/>
    </row>
    <row r="1109" spans="1:5" s="176" customFormat="1">
      <c r="A1109" s="117"/>
      <c r="B1109" s="163"/>
      <c r="C1109" s="164"/>
      <c r="D1109" s="164"/>
      <c r="E1109" s="164"/>
    </row>
    <row r="1110" spans="1:5" s="176" customFormat="1">
      <c r="A1110" s="117"/>
      <c r="B1110" s="163"/>
      <c r="C1110" s="164"/>
      <c r="D1110" s="164"/>
      <c r="E1110" s="164"/>
    </row>
    <row r="1111" spans="1:5" s="176" customFormat="1">
      <c r="A1111" s="117"/>
      <c r="B1111" s="163"/>
      <c r="C1111" s="164"/>
      <c r="D1111" s="164"/>
      <c r="E1111" s="164"/>
    </row>
    <row r="1112" spans="1:5" s="176" customFormat="1">
      <c r="A1112" s="117"/>
      <c r="B1112" s="163"/>
      <c r="C1112" s="164"/>
      <c r="D1112" s="164"/>
      <c r="E1112" s="164"/>
    </row>
    <row r="1113" spans="1:5" s="176" customFormat="1">
      <c r="A1113" s="117"/>
      <c r="B1113" s="163"/>
      <c r="C1113" s="164"/>
      <c r="D1113" s="164"/>
      <c r="E1113" s="164"/>
    </row>
    <row r="1114" spans="1:5" s="176" customFormat="1">
      <c r="A1114" s="117"/>
      <c r="B1114" s="163"/>
      <c r="C1114" s="164"/>
      <c r="D1114" s="164"/>
      <c r="E1114" s="164"/>
    </row>
    <row r="1115" spans="1:5" s="176" customFormat="1">
      <c r="A1115" s="117"/>
      <c r="B1115" s="163"/>
      <c r="C1115" s="164"/>
      <c r="D1115" s="164"/>
      <c r="E1115" s="164"/>
    </row>
    <row r="1116" spans="1:5" s="176" customFormat="1">
      <c r="A1116" s="117"/>
      <c r="B1116" s="163"/>
      <c r="C1116" s="164"/>
      <c r="D1116" s="164"/>
      <c r="E1116" s="164"/>
    </row>
    <row r="1117" spans="1:5" s="176" customFormat="1">
      <c r="A1117" s="117"/>
      <c r="B1117" s="163"/>
      <c r="C1117" s="164"/>
      <c r="D1117" s="164"/>
      <c r="E1117" s="164"/>
    </row>
    <row r="1118" spans="1:5" s="176" customFormat="1">
      <c r="A1118" s="117"/>
      <c r="B1118" s="163"/>
      <c r="C1118" s="164"/>
      <c r="D1118" s="164"/>
      <c r="E1118" s="164"/>
    </row>
    <row r="1119" spans="1:5" s="176" customFormat="1">
      <c r="A1119" s="117"/>
      <c r="B1119" s="163"/>
      <c r="C1119" s="164"/>
      <c r="D1119" s="164"/>
      <c r="E1119" s="164"/>
    </row>
    <row r="1120" spans="1:5" s="176" customFormat="1">
      <c r="A1120" s="117"/>
      <c r="B1120" s="163"/>
      <c r="C1120" s="164"/>
      <c r="D1120" s="164"/>
      <c r="E1120" s="164"/>
    </row>
    <row r="1121" spans="1:5" s="176" customFormat="1">
      <c r="A1121" s="117"/>
      <c r="B1121" s="163"/>
      <c r="C1121" s="164"/>
      <c r="D1121" s="164"/>
      <c r="E1121" s="164"/>
    </row>
    <row r="1122" spans="1:5" s="176" customFormat="1">
      <c r="A1122" s="117"/>
      <c r="B1122" s="163"/>
      <c r="C1122" s="164"/>
      <c r="D1122" s="164"/>
      <c r="E1122" s="164"/>
    </row>
    <row r="1123" spans="1:5" s="176" customFormat="1">
      <c r="A1123" s="117"/>
      <c r="B1123" s="163"/>
      <c r="C1123" s="164"/>
      <c r="D1123" s="164"/>
      <c r="E1123" s="164"/>
    </row>
    <row r="1124" spans="1:5" s="176" customFormat="1">
      <c r="A1124" s="117"/>
      <c r="B1124" s="163"/>
      <c r="C1124" s="164"/>
      <c r="D1124" s="164"/>
      <c r="E1124" s="164"/>
    </row>
    <row r="1125" spans="1:5" s="176" customFormat="1">
      <c r="A1125" s="117"/>
      <c r="B1125" s="163"/>
      <c r="C1125" s="164"/>
      <c r="D1125" s="164"/>
      <c r="E1125" s="164"/>
    </row>
    <row r="1126" spans="1:5" s="176" customFormat="1">
      <c r="A1126" s="117"/>
      <c r="B1126" s="163"/>
      <c r="C1126" s="164"/>
      <c r="D1126" s="164"/>
      <c r="E1126" s="164"/>
    </row>
    <row r="1127" spans="1:5" s="176" customFormat="1">
      <c r="A1127" s="117"/>
      <c r="B1127" s="163"/>
      <c r="C1127" s="164"/>
      <c r="D1127" s="164"/>
      <c r="E1127" s="164"/>
    </row>
    <row r="1128" spans="1:5" s="176" customFormat="1">
      <c r="A1128" s="117"/>
      <c r="B1128" s="163"/>
      <c r="C1128" s="164"/>
      <c r="D1128" s="164"/>
      <c r="E1128" s="164"/>
    </row>
    <row r="1129" spans="1:5" s="176" customFormat="1">
      <c r="A1129" s="117"/>
      <c r="B1129" s="163"/>
      <c r="C1129" s="164"/>
      <c r="D1129" s="164"/>
      <c r="E1129" s="164"/>
    </row>
    <row r="1130" spans="1:5" s="176" customFormat="1">
      <c r="A1130" s="117"/>
      <c r="B1130" s="163"/>
      <c r="C1130" s="164"/>
      <c r="D1130" s="164"/>
      <c r="E1130" s="164"/>
    </row>
    <row r="1131" spans="1:5" s="176" customFormat="1">
      <c r="A1131" s="117"/>
      <c r="B1131" s="163"/>
      <c r="C1131" s="164"/>
      <c r="D1131" s="164"/>
      <c r="E1131" s="164"/>
    </row>
    <row r="1132" spans="1:5" s="176" customFormat="1">
      <c r="A1132" s="117"/>
      <c r="B1132" s="163"/>
      <c r="C1132" s="164"/>
      <c r="D1132" s="164"/>
      <c r="E1132" s="164"/>
    </row>
    <row r="1133" spans="1:5" s="176" customFormat="1">
      <c r="A1133" s="117"/>
      <c r="B1133" s="163"/>
      <c r="C1133" s="164"/>
      <c r="D1133" s="164"/>
      <c r="E1133" s="164"/>
    </row>
    <row r="1134" spans="1:5" s="176" customFormat="1">
      <c r="A1134" s="117"/>
      <c r="B1134" s="163"/>
      <c r="C1134" s="164"/>
      <c r="D1134" s="164"/>
      <c r="E1134" s="164"/>
    </row>
    <row r="1135" spans="1:5" s="176" customFormat="1">
      <c r="A1135" s="117"/>
      <c r="B1135" s="163"/>
      <c r="C1135" s="164"/>
      <c r="D1135" s="164"/>
      <c r="E1135" s="164"/>
    </row>
    <row r="1136" spans="1:5" s="176" customFormat="1">
      <c r="A1136" s="117"/>
      <c r="B1136" s="163"/>
      <c r="C1136" s="164"/>
      <c r="D1136" s="164"/>
      <c r="E1136" s="164"/>
    </row>
    <row r="1137" spans="1:5" s="176" customFormat="1">
      <c r="A1137" s="117"/>
      <c r="B1137" s="163"/>
      <c r="C1137" s="164"/>
      <c r="D1137" s="164"/>
      <c r="E1137" s="164"/>
    </row>
    <row r="1138" spans="1:5" s="176" customFormat="1">
      <c r="A1138" s="117"/>
      <c r="B1138" s="163"/>
      <c r="C1138" s="164"/>
      <c r="D1138" s="164"/>
      <c r="E1138" s="164"/>
    </row>
    <row r="1139" spans="1:5" s="176" customFormat="1">
      <c r="A1139" s="117"/>
      <c r="B1139" s="163"/>
      <c r="C1139" s="164"/>
      <c r="D1139" s="164"/>
      <c r="E1139" s="164"/>
    </row>
    <row r="1140" spans="1:5" s="176" customFormat="1">
      <c r="A1140" s="117"/>
      <c r="B1140" s="163"/>
      <c r="C1140" s="164"/>
      <c r="D1140" s="164"/>
      <c r="E1140" s="164"/>
    </row>
    <row r="1141" spans="1:5" s="176" customFormat="1">
      <c r="A1141" s="117"/>
      <c r="B1141" s="163"/>
      <c r="C1141" s="164"/>
      <c r="D1141" s="164"/>
      <c r="E1141" s="164"/>
    </row>
    <row r="1142" spans="1:5" s="176" customFormat="1">
      <c r="A1142" s="117"/>
      <c r="B1142" s="163"/>
      <c r="C1142" s="164"/>
      <c r="D1142" s="164"/>
      <c r="E1142" s="164"/>
    </row>
    <row r="1143" spans="1:5" s="176" customFormat="1">
      <c r="A1143" s="117"/>
      <c r="B1143" s="163"/>
      <c r="C1143" s="164"/>
      <c r="D1143" s="164"/>
      <c r="E1143" s="164"/>
    </row>
    <row r="1144" spans="1:5" s="176" customFormat="1">
      <c r="A1144" s="117"/>
      <c r="B1144" s="163"/>
      <c r="C1144" s="164"/>
      <c r="D1144" s="164"/>
      <c r="E1144" s="164"/>
    </row>
    <row r="1145" spans="1:5" s="176" customFormat="1">
      <c r="A1145" s="117"/>
      <c r="B1145" s="163"/>
      <c r="C1145" s="164"/>
      <c r="D1145" s="164"/>
      <c r="E1145" s="164"/>
    </row>
    <row r="1146" spans="1:5" s="176" customFormat="1">
      <c r="A1146" s="117"/>
      <c r="B1146" s="163"/>
      <c r="C1146" s="164"/>
      <c r="D1146" s="164"/>
      <c r="E1146" s="164"/>
    </row>
    <row r="1147" spans="1:5" s="176" customFormat="1">
      <c r="A1147" s="117"/>
      <c r="B1147" s="163"/>
      <c r="C1147" s="164"/>
      <c r="D1147" s="164"/>
      <c r="E1147" s="164"/>
    </row>
    <row r="1148" spans="1:5" s="176" customFormat="1">
      <c r="A1148" s="117"/>
      <c r="B1148" s="163"/>
      <c r="C1148" s="164"/>
      <c r="D1148" s="164"/>
      <c r="E1148" s="164"/>
    </row>
    <row r="1149" spans="1:5" s="176" customFormat="1">
      <c r="A1149" s="117"/>
      <c r="B1149" s="163"/>
      <c r="C1149" s="164"/>
      <c r="D1149" s="164"/>
      <c r="E1149" s="164"/>
    </row>
    <row r="1150" spans="1:5" s="176" customFormat="1">
      <c r="A1150" s="117"/>
      <c r="B1150" s="163"/>
      <c r="C1150" s="164"/>
      <c r="D1150" s="164"/>
      <c r="E1150" s="164"/>
    </row>
    <row r="1151" spans="1:5" s="176" customFormat="1">
      <c r="A1151" s="117"/>
      <c r="B1151" s="163"/>
      <c r="C1151" s="164"/>
      <c r="D1151" s="164"/>
      <c r="E1151" s="164"/>
    </row>
    <row r="1152" spans="1:5" s="176" customFormat="1">
      <c r="A1152" s="117"/>
      <c r="B1152" s="163"/>
      <c r="C1152" s="164"/>
      <c r="D1152" s="164"/>
      <c r="E1152" s="164"/>
    </row>
    <row r="1153" spans="1:5" s="176" customFormat="1">
      <c r="A1153" s="117"/>
      <c r="B1153" s="163"/>
      <c r="C1153" s="164"/>
      <c r="D1153" s="164"/>
      <c r="E1153" s="164"/>
    </row>
    <row r="1154" spans="1:5" s="176" customFormat="1">
      <c r="A1154" s="117"/>
      <c r="B1154" s="163"/>
      <c r="C1154" s="164"/>
      <c r="D1154" s="164"/>
      <c r="E1154" s="164"/>
    </row>
    <row r="1155" spans="1:5" s="176" customFormat="1">
      <c r="A1155" s="117"/>
      <c r="B1155" s="163"/>
      <c r="C1155" s="164"/>
      <c r="D1155" s="164"/>
      <c r="E1155" s="164"/>
    </row>
    <row r="1156" spans="1:5" s="176" customFormat="1">
      <c r="A1156" s="117"/>
      <c r="B1156" s="163"/>
      <c r="C1156" s="164"/>
      <c r="D1156" s="164"/>
      <c r="E1156" s="164"/>
    </row>
    <row r="1157" spans="1:5" s="176" customFormat="1">
      <c r="A1157" s="117"/>
      <c r="B1157" s="163"/>
      <c r="C1157" s="164"/>
      <c r="D1157" s="164"/>
      <c r="E1157" s="164"/>
    </row>
    <row r="1158" spans="1:5" s="176" customFormat="1">
      <c r="A1158" s="117"/>
      <c r="B1158" s="163"/>
      <c r="C1158" s="164"/>
      <c r="D1158" s="164"/>
      <c r="E1158" s="164"/>
    </row>
    <row r="1159" spans="1:5" s="176" customFormat="1">
      <c r="A1159" s="117"/>
      <c r="B1159" s="163"/>
      <c r="C1159" s="164"/>
      <c r="D1159" s="164"/>
      <c r="E1159" s="164"/>
    </row>
    <row r="1160" spans="1:5" s="176" customFormat="1">
      <c r="A1160" s="117"/>
      <c r="B1160" s="163"/>
      <c r="C1160" s="164"/>
      <c r="D1160" s="164"/>
      <c r="E1160" s="164"/>
    </row>
    <row r="1161" spans="1:5" s="176" customFormat="1">
      <c r="A1161" s="117"/>
      <c r="B1161" s="163"/>
      <c r="C1161" s="164"/>
      <c r="D1161" s="164"/>
      <c r="E1161" s="164"/>
    </row>
    <row r="1162" spans="1:5" s="176" customFormat="1">
      <c r="A1162" s="117"/>
      <c r="B1162" s="163"/>
      <c r="C1162" s="164"/>
      <c r="D1162" s="164"/>
      <c r="E1162" s="164"/>
    </row>
    <row r="1163" spans="1:5" s="176" customFormat="1">
      <c r="A1163" s="117"/>
      <c r="B1163" s="163"/>
      <c r="C1163" s="164"/>
      <c r="D1163" s="164"/>
      <c r="E1163" s="164"/>
    </row>
    <row r="1164" spans="1:5" s="176" customFormat="1">
      <c r="A1164" s="117"/>
      <c r="B1164" s="163"/>
      <c r="C1164" s="164"/>
      <c r="D1164" s="164"/>
      <c r="E1164" s="164"/>
    </row>
    <row r="1165" spans="1:5" s="176" customFormat="1">
      <c r="A1165" s="117"/>
      <c r="B1165" s="163"/>
      <c r="C1165" s="164"/>
      <c r="D1165" s="164"/>
      <c r="E1165" s="164"/>
    </row>
    <row r="1166" spans="1:5" s="176" customFormat="1">
      <c r="A1166" s="117"/>
      <c r="B1166" s="163"/>
      <c r="C1166" s="164"/>
      <c r="D1166" s="164"/>
      <c r="E1166" s="164"/>
    </row>
    <row r="1167" spans="1:5" s="176" customFormat="1">
      <c r="A1167" s="117"/>
      <c r="B1167" s="163"/>
      <c r="C1167" s="164"/>
      <c r="D1167" s="164"/>
      <c r="E1167" s="164"/>
    </row>
    <row r="1168" spans="1:5" s="176" customFormat="1">
      <c r="A1168" s="117"/>
      <c r="B1168" s="163"/>
      <c r="C1168" s="164"/>
      <c r="D1168" s="164"/>
      <c r="E1168" s="164"/>
    </row>
    <row r="1169" spans="1:5" s="176" customFormat="1">
      <c r="A1169" s="117"/>
      <c r="B1169" s="163"/>
      <c r="C1169" s="164"/>
      <c r="D1169" s="164"/>
      <c r="E1169" s="164"/>
    </row>
    <row r="1170" spans="1:5" s="176" customFormat="1">
      <c r="A1170" s="117"/>
      <c r="B1170" s="163"/>
      <c r="C1170" s="164"/>
      <c r="D1170" s="164"/>
      <c r="E1170" s="164"/>
    </row>
    <row r="1171" spans="1:5" s="176" customFormat="1">
      <c r="A1171" s="117"/>
      <c r="B1171" s="163"/>
      <c r="C1171" s="164"/>
      <c r="D1171" s="164"/>
      <c r="E1171" s="164"/>
    </row>
    <row r="1172" spans="1:5" s="176" customFormat="1">
      <c r="A1172" s="117"/>
      <c r="B1172" s="163"/>
      <c r="C1172" s="164"/>
      <c r="D1172" s="164"/>
      <c r="E1172" s="164"/>
    </row>
    <row r="1173" spans="1:5" s="176" customFormat="1">
      <c r="A1173" s="117"/>
      <c r="B1173" s="163"/>
      <c r="C1173" s="164"/>
      <c r="D1173" s="164"/>
      <c r="E1173" s="164"/>
    </row>
    <row r="1174" spans="1:5" s="176" customFormat="1">
      <c r="A1174" s="117"/>
      <c r="B1174" s="163"/>
      <c r="C1174" s="164"/>
      <c r="D1174" s="164"/>
      <c r="E1174" s="164"/>
    </row>
    <row r="1175" spans="1:5" s="176" customFormat="1">
      <c r="A1175" s="117"/>
      <c r="B1175" s="163"/>
      <c r="C1175" s="164"/>
      <c r="D1175" s="164"/>
      <c r="E1175" s="164"/>
    </row>
    <row r="1176" spans="1:5" s="176" customFormat="1">
      <c r="A1176" s="117"/>
      <c r="B1176" s="163"/>
      <c r="C1176" s="164"/>
      <c r="D1176" s="164"/>
      <c r="E1176" s="164"/>
    </row>
    <row r="1177" spans="1:5" s="176" customFormat="1">
      <c r="A1177" s="117"/>
      <c r="B1177" s="163"/>
      <c r="C1177" s="164"/>
      <c r="D1177" s="164"/>
      <c r="E1177" s="164"/>
    </row>
    <row r="1178" spans="1:5" s="176" customFormat="1">
      <c r="A1178" s="117"/>
      <c r="B1178" s="163"/>
      <c r="C1178" s="164"/>
      <c r="D1178" s="164"/>
      <c r="E1178" s="164"/>
    </row>
    <row r="1179" spans="1:5" s="176" customFormat="1">
      <c r="A1179" s="117"/>
      <c r="B1179" s="163"/>
      <c r="C1179" s="164"/>
      <c r="D1179" s="164"/>
      <c r="E1179" s="164"/>
    </row>
    <row r="1180" spans="1:5" s="176" customFormat="1">
      <c r="A1180" s="117"/>
      <c r="B1180" s="163"/>
      <c r="C1180" s="164"/>
      <c r="D1180" s="164"/>
      <c r="E1180" s="164"/>
    </row>
    <row r="1181" spans="1:5" s="176" customFormat="1">
      <c r="A1181" s="117"/>
      <c r="B1181" s="163"/>
      <c r="C1181" s="164"/>
      <c r="D1181" s="164"/>
      <c r="E1181" s="164"/>
    </row>
    <row r="1182" spans="1:5" s="176" customFormat="1">
      <c r="A1182" s="117"/>
      <c r="B1182" s="163"/>
      <c r="C1182" s="164"/>
      <c r="D1182" s="164"/>
      <c r="E1182" s="164"/>
    </row>
    <row r="1183" spans="1:5" s="176" customFormat="1">
      <c r="A1183" s="117"/>
      <c r="B1183" s="163"/>
      <c r="C1183" s="164"/>
      <c r="D1183" s="164"/>
      <c r="E1183" s="164"/>
    </row>
    <row r="1184" spans="1:5" s="176" customFormat="1">
      <c r="A1184" s="117"/>
      <c r="B1184" s="163"/>
      <c r="C1184" s="164"/>
      <c r="D1184" s="164"/>
      <c r="E1184" s="164"/>
    </row>
    <row r="1185" spans="1:5" s="176" customFormat="1">
      <c r="A1185" s="117"/>
      <c r="B1185" s="163"/>
      <c r="C1185" s="164"/>
      <c r="D1185" s="164"/>
      <c r="E1185" s="164"/>
    </row>
    <row r="1186" spans="1:5" s="176" customFormat="1">
      <c r="A1186" s="117"/>
      <c r="B1186" s="163"/>
      <c r="C1186" s="164"/>
      <c r="D1186" s="164"/>
      <c r="E1186" s="164"/>
    </row>
    <row r="1187" spans="1:5" s="176" customFormat="1">
      <c r="A1187" s="117"/>
      <c r="B1187" s="163"/>
      <c r="C1187" s="164"/>
      <c r="D1187" s="164"/>
      <c r="E1187" s="164"/>
    </row>
    <row r="1188" spans="1:5" s="176" customFormat="1">
      <c r="A1188" s="117"/>
      <c r="B1188" s="163"/>
      <c r="C1188" s="164"/>
      <c r="D1188" s="164"/>
      <c r="E1188" s="164"/>
    </row>
    <row r="1189" spans="1:5" s="176" customFormat="1">
      <c r="A1189" s="117"/>
      <c r="B1189" s="163"/>
      <c r="C1189" s="164"/>
      <c r="D1189" s="164"/>
      <c r="E1189" s="164"/>
    </row>
    <row r="1190" spans="1:5" s="176" customFormat="1">
      <c r="A1190" s="117"/>
      <c r="B1190" s="163"/>
      <c r="C1190" s="164"/>
      <c r="D1190" s="164"/>
      <c r="E1190" s="164"/>
    </row>
    <row r="1191" spans="1:5" s="176" customFormat="1">
      <c r="A1191" s="117"/>
      <c r="B1191" s="163"/>
      <c r="C1191" s="164"/>
      <c r="D1191" s="164"/>
      <c r="E1191" s="164"/>
    </row>
    <row r="1192" spans="1:5" s="176" customFormat="1">
      <c r="A1192" s="117"/>
      <c r="B1192" s="163"/>
      <c r="C1192" s="164"/>
      <c r="D1192" s="164"/>
      <c r="E1192" s="164"/>
    </row>
    <row r="1193" spans="1:5" s="176" customFormat="1">
      <c r="A1193" s="117"/>
      <c r="B1193" s="163"/>
      <c r="C1193" s="164"/>
      <c r="D1193" s="164"/>
      <c r="E1193" s="164"/>
    </row>
    <row r="1194" spans="1:5" s="176" customFormat="1">
      <c r="A1194" s="117"/>
      <c r="B1194" s="163"/>
      <c r="C1194" s="164"/>
      <c r="D1194" s="164"/>
      <c r="E1194" s="164"/>
    </row>
    <row r="1195" spans="1:5" s="176" customFormat="1">
      <c r="A1195" s="117"/>
      <c r="B1195" s="163"/>
      <c r="C1195" s="164"/>
      <c r="D1195" s="164"/>
      <c r="E1195" s="164"/>
    </row>
    <row r="1196" spans="1:5" s="176" customFormat="1">
      <c r="A1196" s="117"/>
      <c r="B1196" s="163"/>
      <c r="C1196" s="164"/>
      <c r="D1196" s="164"/>
      <c r="E1196" s="164"/>
    </row>
    <row r="1197" spans="1:5" s="176" customFormat="1">
      <c r="A1197" s="117"/>
      <c r="B1197" s="163"/>
      <c r="C1197" s="164"/>
      <c r="D1197" s="164"/>
      <c r="E1197" s="164"/>
    </row>
    <row r="1198" spans="1:5" s="176" customFormat="1">
      <c r="A1198" s="117"/>
      <c r="B1198" s="163"/>
      <c r="C1198" s="164"/>
      <c r="D1198" s="164"/>
      <c r="E1198" s="164"/>
    </row>
    <row r="1199" spans="1:5" s="176" customFormat="1">
      <c r="A1199" s="117"/>
      <c r="B1199" s="163"/>
      <c r="C1199" s="164"/>
      <c r="D1199" s="164"/>
      <c r="E1199" s="164"/>
    </row>
    <row r="1200" spans="1:5" s="176" customFormat="1">
      <c r="A1200" s="117"/>
      <c r="B1200" s="163"/>
      <c r="C1200" s="164"/>
      <c r="D1200" s="164"/>
      <c r="E1200" s="164"/>
    </row>
    <row r="1201" spans="1:5" s="176" customFormat="1">
      <c r="A1201" s="117"/>
      <c r="B1201" s="163"/>
      <c r="C1201" s="164"/>
      <c r="D1201" s="164"/>
      <c r="E1201" s="164"/>
    </row>
    <row r="1202" spans="1:5" s="176" customFormat="1">
      <c r="A1202" s="117"/>
      <c r="B1202" s="163"/>
      <c r="C1202" s="164"/>
      <c r="D1202" s="164"/>
      <c r="E1202" s="164"/>
    </row>
    <row r="1203" spans="1:5" s="176" customFormat="1">
      <c r="A1203" s="117"/>
      <c r="B1203" s="163"/>
      <c r="C1203" s="164"/>
      <c r="D1203" s="164"/>
      <c r="E1203" s="164"/>
    </row>
    <row r="1204" spans="1:5" s="176" customFormat="1">
      <c r="A1204" s="117"/>
      <c r="B1204" s="163"/>
      <c r="C1204" s="164"/>
      <c r="D1204" s="164"/>
      <c r="E1204" s="164"/>
    </row>
    <row r="1205" spans="1:5" s="176" customFormat="1">
      <c r="A1205" s="117"/>
      <c r="B1205" s="163"/>
      <c r="C1205" s="164"/>
      <c r="D1205" s="164"/>
      <c r="E1205" s="164"/>
    </row>
    <row r="1206" spans="1:5" s="176" customFormat="1">
      <c r="A1206" s="117"/>
      <c r="B1206" s="163"/>
      <c r="C1206" s="164"/>
      <c r="D1206" s="164"/>
      <c r="E1206" s="164"/>
    </row>
    <row r="1207" spans="1:5" s="176" customFormat="1">
      <c r="A1207" s="117"/>
      <c r="B1207" s="163"/>
      <c r="C1207" s="164"/>
      <c r="D1207" s="164"/>
      <c r="E1207" s="164"/>
    </row>
    <row r="1208" spans="1:5" s="176" customFormat="1">
      <c r="A1208" s="117"/>
      <c r="B1208" s="163"/>
      <c r="C1208" s="164"/>
      <c r="D1208" s="164"/>
      <c r="E1208" s="164"/>
    </row>
    <row r="1209" spans="1:5" s="176" customFormat="1">
      <c r="A1209" s="117"/>
      <c r="B1209" s="163"/>
      <c r="C1209" s="164"/>
      <c r="D1209" s="164"/>
      <c r="E1209" s="164"/>
    </row>
    <row r="1210" spans="1:5" s="176" customFormat="1">
      <c r="A1210" s="117"/>
      <c r="B1210" s="163"/>
      <c r="C1210" s="164"/>
      <c r="D1210" s="164"/>
      <c r="E1210" s="164"/>
    </row>
    <row r="1211" spans="1:5" s="176" customFormat="1">
      <c r="A1211" s="117"/>
      <c r="B1211" s="163"/>
      <c r="C1211" s="164"/>
      <c r="D1211" s="164"/>
      <c r="E1211" s="164"/>
    </row>
    <row r="1212" spans="1:5" s="176" customFormat="1">
      <c r="A1212" s="117"/>
      <c r="B1212" s="163"/>
      <c r="C1212" s="164"/>
      <c r="D1212" s="164"/>
      <c r="E1212" s="164"/>
    </row>
    <row r="1213" spans="1:5" s="176" customFormat="1">
      <c r="A1213" s="117"/>
      <c r="B1213" s="163"/>
      <c r="C1213" s="164"/>
      <c r="D1213" s="164"/>
      <c r="E1213" s="164"/>
    </row>
    <row r="1214" spans="1:5" s="176" customFormat="1">
      <c r="A1214" s="117"/>
      <c r="B1214" s="163"/>
      <c r="C1214" s="164"/>
      <c r="D1214" s="164"/>
      <c r="E1214" s="164"/>
    </row>
    <row r="1215" spans="1:5" s="176" customFormat="1">
      <c r="A1215" s="117"/>
      <c r="B1215" s="163"/>
      <c r="C1215" s="164"/>
      <c r="D1215" s="164"/>
      <c r="E1215" s="164"/>
    </row>
    <row r="1216" spans="1:5" s="176" customFormat="1">
      <c r="A1216" s="117"/>
      <c r="B1216" s="163"/>
      <c r="C1216" s="164"/>
      <c r="D1216" s="164"/>
      <c r="E1216" s="164"/>
    </row>
    <row r="1217" spans="1:5" s="176" customFormat="1">
      <c r="A1217" s="117"/>
      <c r="B1217" s="163"/>
      <c r="C1217" s="164"/>
      <c r="D1217" s="164"/>
      <c r="E1217" s="164"/>
    </row>
    <row r="1218" spans="1:5" s="176" customFormat="1">
      <c r="A1218" s="117"/>
      <c r="B1218" s="163"/>
      <c r="C1218" s="164"/>
      <c r="D1218" s="164"/>
      <c r="E1218" s="164"/>
    </row>
    <row r="1219" spans="1:5" s="176" customFormat="1">
      <c r="A1219" s="117"/>
      <c r="B1219" s="163"/>
      <c r="C1219" s="164"/>
      <c r="D1219" s="164"/>
      <c r="E1219" s="164"/>
    </row>
    <row r="1220" spans="1:5" s="176" customFormat="1">
      <c r="A1220" s="117"/>
      <c r="B1220" s="163"/>
      <c r="C1220" s="164"/>
      <c r="D1220" s="164"/>
      <c r="E1220" s="164"/>
    </row>
    <row r="1221" spans="1:5" s="176" customFormat="1">
      <c r="A1221" s="117"/>
      <c r="B1221" s="163"/>
      <c r="C1221" s="164"/>
      <c r="D1221" s="164"/>
      <c r="E1221" s="164"/>
    </row>
    <row r="1222" spans="1:5" s="176" customFormat="1">
      <c r="A1222" s="117"/>
      <c r="B1222" s="163"/>
      <c r="C1222" s="164"/>
      <c r="D1222" s="164"/>
      <c r="E1222" s="164"/>
    </row>
    <row r="1223" spans="1:5" s="176" customFormat="1">
      <c r="A1223" s="117"/>
      <c r="B1223" s="163"/>
      <c r="C1223" s="164"/>
      <c r="D1223" s="164"/>
      <c r="E1223" s="164"/>
    </row>
    <row r="1224" spans="1:5" s="176" customFormat="1">
      <c r="A1224" s="117"/>
      <c r="B1224" s="163"/>
      <c r="C1224" s="164"/>
      <c r="D1224" s="164"/>
      <c r="E1224" s="164"/>
    </row>
    <row r="1225" spans="1:5" s="176" customFormat="1">
      <c r="A1225" s="117"/>
      <c r="B1225" s="163"/>
      <c r="C1225" s="164"/>
      <c r="D1225" s="164"/>
      <c r="E1225" s="164"/>
    </row>
    <row r="1226" spans="1:5" s="176" customFormat="1">
      <c r="A1226" s="117"/>
      <c r="B1226" s="163"/>
      <c r="C1226" s="164"/>
      <c r="D1226" s="164"/>
      <c r="E1226" s="164"/>
    </row>
    <row r="1227" spans="1:5" s="176" customFormat="1">
      <c r="A1227" s="117"/>
      <c r="B1227" s="163"/>
      <c r="C1227" s="164"/>
      <c r="D1227" s="164"/>
      <c r="E1227" s="164"/>
    </row>
    <row r="1228" spans="1:5" s="176" customFormat="1">
      <c r="A1228" s="117"/>
      <c r="B1228" s="163"/>
      <c r="C1228" s="164"/>
      <c r="D1228" s="164"/>
      <c r="E1228" s="164"/>
    </row>
    <row r="1229" spans="1:5" s="176" customFormat="1">
      <c r="A1229" s="117"/>
      <c r="B1229" s="163"/>
      <c r="C1229" s="164"/>
      <c r="D1229" s="164"/>
      <c r="E1229" s="164"/>
    </row>
    <row r="1230" spans="1:5" s="176" customFormat="1">
      <c r="A1230" s="117"/>
      <c r="B1230" s="163"/>
      <c r="C1230" s="164"/>
      <c r="D1230" s="164"/>
      <c r="E1230" s="164"/>
    </row>
    <row r="1231" spans="1:5" s="176" customFormat="1">
      <c r="A1231" s="117"/>
      <c r="B1231" s="163"/>
      <c r="C1231" s="164"/>
      <c r="D1231" s="164"/>
      <c r="E1231" s="164"/>
    </row>
    <row r="1232" spans="1:5" s="176" customFormat="1">
      <c r="A1232" s="117"/>
      <c r="B1232" s="163"/>
      <c r="C1232" s="164"/>
      <c r="D1232" s="164"/>
      <c r="E1232" s="164"/>
    </row>
    <row r="1233" spans="1:5" s="176" customFormat="1">
      <c r="A1233" s="117"/>
      <c r="B1233" s="163"/>
      <c r="C1233" s="164"/>
      <c r="D1233" s="164"/>
      <c r="E1233" s="164"/>
    </row>
    <row r="1234" spans="1:5" s="176" customFormat="1">
      <c r="A1234" s="117"/>
      <c r="B1234" s="163"/>
      <c r="C1234" s="164"/>
      <c r="D1234" s="164"/>
      <c r="E1234" s="164"/>
    </row>
    <row r="1235" spans="1:5" s="176" customFormat="1">
      <c r="A1235" s="117"/>
      <c r="B1235" s="163"/>
      <c r="C1235" s="164"/>
      <c r="D1235" s="164"/>
      <c r="E1235" s="164"/>
    </row>
    <row r="1236" spans="1:5" s="176" customFormat="1">
      <c r="A1236" s="117"/>
      <c r="B1236" s="163"/>
      <c r="C1236" s="164"/>
      <c r="D1236" s="164"/>
      <c r="E1236" s="164"/>
    </row>
    <row r="1237" spans="1:5" s="176" customFormat="1">
      <c r="A1237" s="117"/>
      <c r="B1237" s="163"/>
      <c r="C1237" s="164"/>
      <c r="D1237" s="164"/>
      <c r="E1237" s="164"/>
    </row>
    <row r="1238" spans="1:5" s="176" customFormat="1">
      <c r="A1238" s="117"/>
      <c r="B1238" s="163"/>
      <c r="C1238" s="164"/>
      <c r="D1238" s="164"/>
      <c r="E1238" s="164"/>
    </row>
    <row r="1239" spans="1:5" s="176" customFormat="1">
      <c r="A1239" s="117"/>
      <c r="B1239" s="163"/>
      <c r="C1239" s="164"/>
      <c r="D1239" s="164"/>
      <c r="E1239" s="164"/>
    </row>
    <row r="1240" spans="1:5" s="176" customFormat="1">
      <c r="A1240" s="117"/>
      <c r="B1240" s="163"/>
      <c r="C1240" s="164"/>
      <c r="D1240" s="164"/>
      <c r="E1240" s="164"/>
    </row>
    <row r="1241" spans="1:5" s="176" customFormat="1">
      <c r="A1241" s="117"/>
      <c r="B1241" s="163"/>
      <c r="C1241" s="164"/>
      <c r="D1241" s="164"/>
      <c r="E1241" s="164"/>
    </row>
    <row r="1242" spans="1:5" s="176" customFormat="1">
      <c r="A1242" s="117"/>
      <c r="B1242" s="163"/>
      <c r="C1242" s="164"/>
      <c r="D1242" s="164"/>
      <c r="E1242" s="164"/>
    </row>
    <row r="1243" spans="1:5" s="176" customFormat="1">
      <c r="A1243" s="117"/>
      <c r="B1243" s="163"/>
      <c r="C1243" s="164"/>
      <c r="D1243" s="164"/>
      <c r="E1243" s="164"/>
    </row>
    <row r="1244" spans="1:5" s="176" customFormat="1">
      <c r="A1244" s="117"/>
      <c r="B1244" s="163"/>
      <c r="C1244" s="164"/>
      <c r="D1244" s="164"/>
      <c r="E1244" s="164"/>
    </row>
    <row r="1245" spans="1:5" s="176" customFormat="1">
      <c r="A1245" s="117"/>
      <c r="B1245" s="163"/>
      <c r="C1245" s="164"/>
      <c r="D1245" s="164"/>
      <c r="E1245" s="164"/>
    </row>
    <row r="1246" spans="1:5" s="176" customFormat="1">
      <c r="A1246" s="117"/>
      <c r="B1246" s="163"/>
      <c r="C1246" s="164"/>
      <c r="D1246" s="164"/>
      <c r="E1246" s="164"/>
    </row>
    <row r="1247" spans="1:5" s="176" customFormat="1">
      <c r="A1247" s="117"/>
      <c r="B1247" s="163"/>
      <c r="C1247" s="164"/>
      <c r="D1247" s="164"/>
      <c r="E1247" s="164"/>
    </row>
    <row r="1248" spans="1:5" s="176" customFormat="1">
      <c r="A1248" s="117"/>
      <c r="B1248" s="163"/>
      <c r="C1248" s="164"/>
      <c r="D1248" s="164"/>
      <c r="E1248" s="164"/>
    </row>
    <row r="1249" spans="1:5" s="176" customFormat="1">
      <c r="A1249" s="117"/>
      <c r="B1249" s="163"/>
      <c r="C1249" s="164"/>
      <c r="D1249" s="164"/>
      <c r="E1249" s="164"/>
    </row>
    <row r="1250" spans="1:5" s="176" customFormat="1">
      <c r="A1250" s="117"/>
      <c r="B1250" s="163"/>
      <c r="C1250" s="164"/>
      <c r="D1250" s="164"/>
      <c r="E1250" s="164"/>
    </row>
    <row r="1251" spans="1:5" s="176" customFormat="1">
      <c r="A1251" s="117"/>
      <c r="B1251" s="163"/>
      <c r="C1251" s="164"/>
      <c r="D1251" s="164"/>
      <c r="E1251" s="164"/>
    </row>
    <row r="1252" spans="1:5" s="176" customFormat="1">
      <c r="A1252" s="117"/>
      <c r="B1252" s="163"/>
      <c r="C1252" s="164"/>
      <c r="D1252" s="164"/>
      <c r="E1252" s="164"/>
    </row>
    <row r="1253" spans="1:5" s="176" customFormat="1">
      <c r="A1253" s="117"/>
      <c r="B1253" s="163"/>
      <c r="C1253" s="164"/>
      <c r="D1253" s="164"/>
      <c r="E1253" s="164"/>
    </row>
    <row r="1254" spans="1:5" s="176" customFormat="1">
      <c r="A1254" s="117"/>
      <c r="B1254" s="163"/>
      <c r="C1254" s="164"/>
      <c r="D1254" s="164"/>
      <c r="E1254" s="164"/>
    </row>
    <row r="1255" spans="1:5" s="176" customFormat="1">
      <c r="A1255" s="117"/>
      <c r="B1255" s="163"/>
      <c r="C1255" s="164"/>
      <c r="D1255" s="164"/>
      <c r="E1255" s="164"/>
    </row>
    <row r="1256" spans="1:5" s="176" customFormat="1">
      <c r="A1256" s="117"/>
      <c r="B1256" s="163"/>
      <c r="C1256" s="164"/>
      <c r="D1256" s="164"/>
      <c r="E1256" s="164"/>
    </row>
    <row r="1257" spans="1:5" s="176" customFormat="1">
      <c r="A1257" s="117"/>
      <c r="B1257" s="163"/>
      <c r="C1257" s="164"/>
      <c r="D1257" s="164"/>
      <c r="E1257" s="164"/>
    </row>
    <row r="1258" spans="1:5" s="176" customFormat="1">
      <c r="A1258" s="117"/>
      <c r="B1258" s="163"/>
      <c r="C1258" s="164"/>
      <c r="D1258" s="164"/>
      <c r="E1258" s="164"/>
    </row>
    <row r="1259" spans="1:5" s="176" customFormat="1">
      <c r="A1259" s="117"/>
      <c r="B1259" s="163"/>
      <c r="C1259" s="164"/>
      <c r="D1259" s="164"/>
      <c r="E1259" s="164"/>
    </row>
    <row r="1260" spans="1:5" s="176" customFormat="1">
      <c r="A1260" s="117"/>
      <c r="B1260" s="163"/>
      <c r="C1260" s="164"/>
      <c r="D1260" s="164"/>
      <c r="E1260" s="164"/>
    </row>
    <row r="1261" spans="1:5" s="176" customFormat="1">
      <c r="A1261" s="117"/>
      <c r="B1261" s="163"/>
      <c r="C1261" s="164"/>
      <c r="D1261" s="164"/>
      <c r="E1261" s="164"/>
    </row>
    <row r="1262" spans="1:5" s="176" customFormat="1">
      <c r="A1262" s="117"/>
      <c r="B1262" s="163"/>
      <c r="C1262" s="164"/>
      <c r="D1262" s="164"/>
      <c r="E1262" s="164"/>
    </row>
    <row r="1263" spans="1:5" s="176" customFormat="1">
      <c r="A1263" s="117"/>
      <c r="B1263" s="163"/>
      <c r="C1263" s="164"/>
      <c r="D1263" s="164"/>
      <c r="E1263" s="164"/>
    </row>
    <row r="1264" spans="1:5" s="176" customFormat="1">
      <c r="A1264" s="117"/>
      <c r="B1264" s="163"/>
      <c r="C1264" s="164"/>
      <c r="D1264" s="164"/>
      <c r="E1264" s="164"/>
    </row>
    <row r="1265" spans="1:5" s="176" customFormat="1">
      <c r="A1265" s="117"/>
      <c r="B1265" s="163"/>
      <c r="C1265" s="164"/>
      <c r="D1265" s="164"/>
      <c r="E1265" s="164"/>
    </row>
    <row r="1266" spans="1:5" s="176" customFormat="1">
      <c r="A1266" s="117"/>
      <c r="B1266" s="163"/>
      <c r="C1266" s="164"/>
      <c r="D1266" s="164"/>
      <c r="E1266" s="164"/>
    </row>
    <row r="1267" spans="1:5" s="176" customFormat="1">
      <c r="A1267" s="117"/>
      <c r="B1267" s="163"/>
      <c r="C1267" s="164"/>
      <c r="D1267" s="164"/>
      <c r="E1267" s="164"/>
    </row>
    <row r="1268" spans="1:5" s="176" customFormat="1">
      <c r="A1268" s="117"/>
      <c r="B1268" s="163"/>
      <c r="C1268" s="164"/>
      <c r="D1268" s="164"/>
      <c r="E1268" s="164"/>
    </row>
    <row r="1269" spans="1:5" s="176" customFormat="1">
      <c r="A1269" s="117"/>
      <c r="B1269" s="163"/>
      <c r="C1269" s="164"/>
      <c r="D1269" s="164"/>
      <c r="E1269" s="164"/>
    </row>
    <row r="1270" spans="1:5" s="176" customFormat="1">
      <c r="A1270" s="117"/>
      <c r="B1270" s="163"/>
      <c r="C1270" s="164"/>
      <c r="D1270" s="164"/>
      <c r="E1270" s="164"/>
    </row>
    <row r="1271" spans="1:5" s="176" customFormat="1">
      <c r="A1271" s="117"/>
      <c r="B1271" s="163"/>
      <c r="C1271" s="164"/>
      <c r="D1271" s="164"/>
      <c r="E1271" s="164"/>
    </row>
    <row r="1272" spans="1:5" s="176" customFormat="1">
      <c r="A1272" s="117"/>
      <c r="B1272" s="163"/>
      <c r="C1272" s="164"/>
      <c r="D1272" s="164"/>
      <c r="E1272" s="164"/>
    </row>
    <row r="1273" spans="1:5" s="176" customFormat="1">
      <c r="A1273" s="117"/>
      <c r="B1273" s="163"/>
      <c r="C1273" s="164"/>
      <c r="D1273" s="164"/>
      <c r="E1273" s="164"/>
    </row>
    <row r="1274" spans="1:5" s="176" customFormat="1">
      <c r="A1274" s="117"/>
      <c r="B1274" s="163"/>
      <c r="C1274" s="164"/>
      <c r="D1274" s="164"/>
      <c r="E1274" s="164"/>
    </row>
    <row r="1275" spans="1:5" s="176" customFormat="1">
      <c r="A1275" s="117"/>
      <c r="B1275" s="163"/>
      <c r="C1275" s="164"/>
      <c r="D1275" s="164"/>
      <c r="E1275" s="164"/>
    </row>
    <row r="1276" spans="1:5" s="176" customFormat="1">
      <c r="A1276" s="117"/>
      <c r="B1276" s="163"/>
      <c r="C1276" s="164"/>
      <c r="D1276" s="164"/>
      <c r="E1276" s="164"/>
    </row>
    <row r="1277" spans="1:5" s="176" customFormat="1">
      <c r="A1277" s="117"/>
      <c r="B1277" s="163"/>
      <c r="C1277" s="164"/>
      <c r="D1277" s="164"/>
      <c r="E1277" s="164"/>
    </row>
    <row r="1278" spans="1:5" s="176" customFormat="1">
      <c r="A1278" s="117"/>
      <c r="B1278" s="163"/>
      <c r="C1278" s="164"/>
      <c r="D1278" s="164"/>
      <c r="E1278" s="164"/>
    </row>
    <row r="1279" spans="1:5" s="176" customFormat="1">
      <c r="A1279" s="117"/>
      <c r="B1279" s="163"/>
      <c r="C1279" s="164"/>
      <c r="D1279" s="164"/>
      <c r="E1279" s="164"/>
    </row>
    <row r="1280" spans="1:5" s="176" customFormat="1">
      <c r="A1280" s="117"/>
      <c r="B1280" s="163"/>
      <c r="C1280" s="164"/>
      <c r="D1280" s="164"/>
      <c r="E1280" s="164"/>
    </row>
    <row r="1281" spans="1:5" s="176" customFormat="1">
      <c r="A1281" s="117"/>
      <c r="B1281" s="163"/>
      <c r="C1281" s="164"/>
      <c r="D1281" s="164"/>
      <c r="E1281" s="164"/>
    </row>
    <row r="1282" spans="1:5" s="176" customFormat="1">
      <c r="A1282" s="117"/>
      <c r="B1282" s="163"/>
      <c r="C1282" s="164"/>
      <c r="D1282" s="164"/>
      <c r="E1282" s="164"/>
    </row>
    <row r="1283" spans="1:5" s="176" customFormat="1">
      <c r="A1283" s="117"/>
      <c r="B1283" s="163"/>
      <c r="C1283" s="164"/>
      <c r="D1283" s="164"/>
      <c r="E1283" s="164"/>
    </row>
    <row r="1284" spans="1:5" s="176" customFormat="1">
      <c r="A1284" s="117"/>
      <c r="B1284" s="163"/>
      <c r="C1284" s="164"/>
      <c r="D1284" s="164"/>
      <c r="E1284" s="164"/>
    </row>
    <row r="1285" spans="1:5" s="176" customFormat="1">
      <c r="A1285" s="117"/>
      <c r="B1285" s="163"/>
      <c r="C1285" s="164"/>
      <c r="D1285" s="164"/>
      <c r="E1285" s="164"/>
    </row>
    <row r="1286" spans="1:5" s="176" customFormat="1">
      <c r="A1286" s="117"/>
      <c r="B1286" s="163"/>
      <c r="C1286" s="164"/>
      <c r="D1286" s="164"/>
      <c r="E1286" s="164"/>
    </row>
    <row r="1287" spans="1:5" s="176" customFormat="1">
      <c r="A1287" s="117"/>
      <c r="B1287" s="163"/>
      <c r="C1287" s="164"/>
      <c r="D1287" s="164"/>
      <c r="E1287" s="164"/>
    </row>
    <row r="1288" spans="1:5" s="176" customFormat="1">
      <c r="A1288" s="117"/>
      <c r="B1288" s="163"/>
      <c r="C1288" s="164"/>
      <c r="D1288" s="164"/>
      <c r="E1288" s="164"/>
    </row>
    <row r="1289" spans="1:5" s="176" customFormat="1">
      <c r="A1289" s="117"/>
      <c r="B1289" s="163"/>
      <c r="C1289" s="164"/>
      <c r="D1289" s="164"/>
      <c r="E1289" s="164"/>
    </row>
    <row r="1290" spans="1:5" s="176" customFormat="1">
      <c r="A1290" s="117"/>
      <c r="B1290" s="163"/>
      <c r="C1290" s="164"/>
      <c r="D1290" s="164"/>
      <c r="E1290" s="164"/>
    </row>
    <row r="1291" spans="1:5" s="176" customFormat="1">
      <c r="A1291" s="117"/>
      <c r="B1291" s="163"/>
      <c r="C1291" s="164"/>
      <c r="D1291" s="164"/>
      <c r="E1291" s="164"/>
    </row>
    <row r="1292" spans="1:5" s="176" customFormat="1">
      <c r="A1292" s="117"/>
      <c r="B1292" s="163"/>
      <c r="C1292" s="164"/>
      <c r="D1292" s="164"/>
      <c r="E1292" s="164"/>
    </row>
    <row r="1293" spans="1:5" s="176" customFormat="1">
      <c r="A1293" s="117"/>
      <c r="B1293" s="163"/>
      <c r="C1293" s="164"/>
      <c r="D1293" s="164"/>
      <c r="E1293" s="164"/>
    </row>
    <row r="1294" spans="1:5" s="176" customFormat="1">
      <c r="A1294" s="117"/>
      <c r="B1294" s="163"/>
      <c r="C1294" s="164"/>
      <c r="D1294" s="164"/>
      <c r="E1294" s="164"/>
    </row>
    <row r="1295" spans="1:5" s="176" customFormat="1">
      <c r="A1295" s="117"/>
      <c r="B1295" s="163"/>
      <c r="C1295" s="164"/>
      <c r="D1295" s="164"/>
      <c r="E1295" s="164"/>
    </row>
    <row r="1296" spans="1:5" s="176" customFormat="1">
      <c r="A1296" s="117"/>
      <c r="B1296" s="163"/>
      <c r="C1296" s="164"/>
      <c r="D1296" s="164"/>
      <c r="E1296" s="164"/>
    </row>
    <row r="1297" spans="1:5" s="176" customFormat="1">
      <c r="A1297" s="117"/>
      <c r="B1297" s="163"/>
      <c r="C1297" s="164"/>
      <c r="D1297" s="164"/>
      <c r="E1297" s="164"/>
    </row>
    <row r="1298" spans="1:5" s="176" customFormat="1">
      <c r="A1298" s="117"/>
      <c r="B1298" s="163"/>
      <c r="C1298" s="164"/>
      <c r="D1298" s="164"/>
      <c r="E1298" s="164"/>
    </row>
    <row r="1299" spans="1:5" s="176" customFormat="1">
      <c r="A1299" s="117"/>
      <c r="B1299" s="163"/>
      <c r="C1299" s="164"/>
      <c r="D1299" s="164"/>
      <c r="E1299" s="164"/>
    </row>
    <row r="1300" spans="1:5" s="176" customFormat="1">
      <c r="A1300" s="117"/>
      <c r="B1300" s="163"/>
      <c r="C1300" s="164"/>
      <c r="D1300" s="164"/>
      <c r="E1300" s="164"/>
    </row>
    <row r="1301" spans="1:5" s="176" customFormat="1">
      <c r="A1301" s="117"/>
      <c r="B1301" s="163"/>
      <c r="C1301" s="164"/>
      <c r="D1301" s="164"/>
      <c r="E1301" s="164"/>
    </row>
    <row r="1302" spans="1:5" s="176" customFormat="1">
      <c r="A1302" s="117"/>
      <c r="B1302" s="163"/>
      <c r="C1302" s="164"/>
      <c r="D1302" s="164"/>
      <c r="E1302" s="164"/>
    </row>
    <row r="1303" spans="1:5" s="176" customFormat="1">
      <c r="A1303" s="117"/>
      <c r="B1303" s="163"/>
      <c r="C1303" s="164"/>
      <c r="D1303" s="164"/>
      <c r="E1303" s="164"/>
    </row>
    <row r="1304" spans="1:5" s="176" customFormat="1">
      <c r="A1304" s="117"/>
      <c r="B1304" s="163"/>
      <c r="C1304" s="164"/>
      <c r="D1304" s="164"/>
      <c r="E1304" s="164"/>
    </row>
    <row r="1305" spans="1:5" s="176" customFormat="1">
      <c r="A1305" s="117"/>
      <c r="B1305" s="163"/>
      <c r="C1305" s="164"/>
      <c r="D1305" s="164"/>
      <c r="E1305" s="164"/>
    </row>
    <row r="1306" spans="1:5" s="176" customFormat="1">
      <c r="A1306" s="117"/>
      <c r="B1306" s="163"/>
      <c r="C1306" s="164"/>
      <c r="D1306" s="164"/>
      <c r="E1306" s="164"/>
    </row>
    <row r="1307" spans="1:5" s="176" customFormat="1">
      <c r="A1307" s="117"/>
      <c r="B1307" s="163"/>
      <c r="C1307" s="164"/>
      <c r="D1307" s="164"/>
      <c r="E1307" s="164"/>
    </row>
    <row r="1308" spans="1:5" s="176" customFormat="1">
      <c r="A1308" s="117"/>
      <c r="B1308" s="163"/>
      <c r="C1308" s="164"/>
      <c r="D1308" s="164"/>
      <c r="E1308" s="164"/>
    </row>
    <row r="1309" spans="1:5" s="176" customFormat="1">
      <c r="A1309" s="117"/>
      <c r="B1309" s="163"/>
      <c r="C1309" s="164"/>
      <c r="D1309" s="164"/>
      <c r="E1309" s="164"/>
    </row>
    <row r="1310" spans="1:5" s="176" customFormat="1">
      <c r="A1310" s="117"/>
      <c r="B1310" s="163"/>
      <c r="C1310" s="164"/>
      <c r="D1310" s="164"/>
      <c r="E1310" s="164"/>
    </row>
    <row r="1311" spans="1:5" s="176" customFormat="1">
      <c r="A1311" s="117"/>
      <c r="B1311" s="163"/>
      <c r="C1311" s="164"/>
      <c r="D1311" s="164"/>
      <c r="E1311" s="164"/>
    </row>
    <row r="1312" spans="1:5" s="176" customFormat="1">
      <c r="A1312" s="117"/>
      <c r="B1312" s="163"/>
      <c r="C1312" s="164"/>
      <c r="D1312" s="164"/>
      <c r="E1312" s="164"/>
    </row>
    <row r="1313" spans="1:5" s="176" customFormat="1">
      <c r="A1313" s="117"/>
      <c r="B1313" s="163"/>
      <c r="C1313" s="164"/>
      <c r="D1313" s="164"/>
      <c r="E1313" s="164"/>
    </row>
    <row r="1314" spans="1:5" s="176" customFormat="1">
      <c r="A1314" s="117"/>
      <c r="B1314" s="163"/>
      <c r="C1314" s="164"/>
      <c r="D1314" s="164"/>
      <c r="E1314" s="164"/>
    </row>
    <row r="1315" spans="1:5" s="176" customFormat="1">
      <c r="A1315" s="117"/>
      <c r="B1315" s="163"/>
      <c r="C1315" s="164"/>
      <c r="D1315" s="164"/>
      <c r="E1315" s="164"/>
    </row>
    <row r="1316" spans="1:5" s="176" customFormat="1">
      <c r="A1316" s="117"/>
      <c r="B1316" s="163"/>
      <c r="C1316" s="164"/>
      <c r="D1316" s="164"/>
      <c r="E1316" s="164"/>
    </row>
    <row r="1317" spans="1:5" s="176" customFormat="1">
      <c r="A1317" s="117"/>
      <c r="B1317" s="163"/>
      <c r="C1317" s="164"/>
      <c r="D1317" s="164"/>
      <c r="E1317" s="164"/>
    </row>
    <row r="1318" spans="1:5" s="176" customFormat="1">
      <c r="A1318" s="117"/>
      <c r="B1318" s="163"/>
      <c r="C1318" s="164"/>
      <c r="D1318" s="164"/>
      <c r="E1318" s="164"/>
    </row>
    <row r="1319" spans="1:5" s="176" customFormat="1">
      <c r="A1319" s="117"/>
      <c r="B1319" s="163"/>
      <c r="C1319" s="164"/>
      <c r="D1319" s="164"/>
      <c r="E1319" s="164"/>
    </row>
    <row r="1320" spans="1:5" s="176" customFormat="1">
      <c r="A1320" s="117"/>
      <c r="B1320" s="163"/>
      <c r="C1320" s="164"/>
      <c r="D1320" s="164"/>
      <c r="E1320" s="164"/>
    </row>
    <row r="1321" spans="1:5" s="176" customFormat="1">
      <c r="A1321" s="117"/>
      <c r="B1321" s="163"/>
      <c r="C1321" s="164"/>
      <c r="D1321" s="164"/>
      <c r="E1321" s="164"/>
    </row>
    <row r="1322" spans="1:5" s="176" customFormat="1">
      <c r="A1322" s="117"/>
      <c r="B1322" s="163"/>
      <c r="C1322" s="164"/>
      <c r="D1322" s="164"/>
      <c r="E1322" s="164"/>
    </row>
    <row r="1323" spans="1:5" s="176" customFormat="1">
      <c r="A1323" s="117"/>
      <c r="B1323" s="163"/>
      <c r="C1323" s="164"/>
      <c r="D1323" s="164"/>
      <c r="E1323" s="164"/>
    </row>
    <row r="1324" spans="1:5" s="176" customFormat="1">
      <c r="A1324" s="117"/>
      <c r="B1324" s="163"/>
      <c r="C1324" s="164"/>
      <c r="D1324" s="164"/>
      <c r="E1324" s="164"/>
    </row>
    <row r="1325" spans="1:5" s="176" customFormat="1">
      <c r="A1325" s="117"/>
      <c r="B1325" s="163"/>
      <c r="C1325" s="164"/>
      <c r="D1325" s="164"/>
      <c r="E1325" s="164"/>
    </row>
    <row r="1326" spans="1:5" s="176" customFormat="1">
      <c r="A1326" s="117"/>
      <c r="B1326" s="163"/>
      <c r="C1326" s="164"/>
      <c r="D1326" s="164"/>
      <c r="E1326" s="164"/>
    </row>
    <row r="1327" spans="1:5" s="176" customFormat="1">
      <c r="A1327" s="117"/>
      <c r="B1327" s="163"/>
      <c r="C1327" s="164"/>
      <c r="D1327" s="164"/>
      <c r="E1327" s="164"/>
    </row>
    <row r="1328" spans="1:5" s="176" customFormat="1">
      <c r="A1328" s="117"/>
      <c r="B1328" s="163"/>
      <c r="C1328" s="164"/>
      <c r="D1328" s="164"/>
      <c r="E1328" s="164"/>
    </row>
    <row r="1329" spans="1:5" s="176" customFormat="1">
      <c r="A1329" s="117"/>
      <c r="B1329" s="163"/>
      <c r="C1329" s="164"/>
      <c r="D1329" s="164"/>
      <c r="E1329" s="164"/>
    </row>
    <row r="1330" spans="1:5" s="176" customFormat="1">
      <c r="A1330" s="117"/>
      <c r="B1330" s="163"/>
      <c r="C1330" s="164"/>
      <c r="D1330" s="164"/>
      <c r="E1330" s="164"/>
    </row>
    <row r="1331" spans="1:5" s="176" customFormat="1">
      <c r="A1331" s="117"/>
      <c r="B1331" s="163"/>
      <c r="C1331" s="164"/>
      <c r="D1331" s="164"/>
      <c r="E1331" s="164"/>
    </row>
    <row r="1332" spans="1:5" s="176" customFormat="1">
      <c r="A1332" s="117"/>
      <c r="B1332" s="163"/>
      <c r="C1332" s="164"/>
      <c r="D1332" s="164"/>
      <c r="E1332" s="164"/>
    </row>
    <row r="1333" spans="1:5" s="176" customFormat="1">
      <c r="A1333" s="117"/>
      <c r="B1333" s="163"/>
      <c r="C1333" s="164"/>
      <c r="D1333" s="164"/>
      <c r="E1333" s="164"/>
    </row>
    <row r="1334" spans="1:5" s="176" customFormat="1">
      <c r="A1334" s="117"/>
      <c r="B1334" s="163"/>
      <c r="C1334" s="164"/>
      <c r="D1334" s="164"/>
      <c r="E1334" s="164"/>
    </row>
    <row r="1335" spans="1:5" s="176" customFormat="1">
      <c r="A1335" s="117"/>
      <c r="B1335" s="163"/>
      <c r="C1335" s="164"/>
      <c r="D1335" s="164"/>
      <c r="E1335" s="164"/>
    </row>
    <row r="1336" spans="1:5" s="176" customFormat="1">
      <c r="A1336" s="117"/>
      <c r="B1336" s="163"/>
      <c r="C1336" s="164"/>
      <c r="D1336" s="164"/>
      <c r="E1336" s="164"/>
    </row>
    <row r="1337" spans="1:5" s="176" customFormat="1">
      <c r="A1337" s="117"/>
      <c r="B1337" s="163"/>
      <c r="C1337" s="164"/>
      <c r="D1337" s="164"/>
      <c r="E1337" s="164"/>
    </row>
    <row r="1338" spans="1:5" s="176" customFormat="1">
      <c r="A1338" s="117"/>
      <c r="B1338" s="163"/>
      <c r="C1338" s="164"/>
      <c r="D1338" s="164"/>
      <c r="E1338" s="164"/>
    </row>
    <row r="1339" spans="1:5" s="176" customFormat="1">
      <c r="A1339" s="117"/>
      <c r="B1339" s="163"/>
      <c r="C1339" s="164"/>
      <c r="D1339" s="164"/>
      <c r="E1339" s="164"/>
    </row>
    <row r="1340" spans="1:5" s="176" customFormat="1">
      <c r="A1340" s="117"/>
      <c r="B1340" s="163"/>
      <c r="C1340" s="164"/>
      <c r="D1340" s="164"/>
      <c r="E1340" s="164"/>
    </row>
    <row r="1341" spans="1:5" s="176" customFormat="1">
      <c r="A1341" s="117"/>
      <c r="B1341" s="163"/>
      <c r="C1341" s="164"/>
      <c r="D1341" s="164"/>
      <c r="E1341" s="164"/>
    </row>
    <row r="1342" spans="1:5" s="176" customFormat="1">
      <c r="A1342" s="117"/>
      <c r="B1342" s="163"/>
      <c r="C1342" s="164"/>
      <c r="D1342" s="164"/>
      <c r="E1342" s="164"/>
    </row>
    <row r="1343" spans="1:5" s="176" customFormat="1">
      <c r="A1343" s="117"/>
      <c r="B1343" s="163"/>
      <c r="C1343" s="164"/>
      <c r="D1343" s="164"/>
      <c r="E1343" s="164"/>
    </row>
    <row r="1344" spans="1:5" s="176" customFormat="1">
      <c r="A1344" s="117"/>
      <c r="B1344" s="163"/>
      <c r="C1344" s="164"/>
      <c r="D1344" s="164"/>
      <c r="E1344" s="164"/>
    </row>
    <row r="1345" spans="1:5" s="176" customFormat="1">
      <c r="A1345" s="117"/>
      <c r="B1345" s="163"/>
      <c r="C1345" s="164"/>
      <c r="D1345" s="164"/>
      <c r="E1345" s="164"/>
    </row>
    <row r="1346" spans="1:5" s="176" customFormat="1">
      <c r="A1346" s="117"/>
      <c r="B1346" s="163"/>
      <c r="C1346" s="164"/>
      <c r="D1346" s="164"/>
      <c r="E1346" s="164"/>
    </row>
    <row r="1347" spans="1:5" s="176" customFormat="1">
      <c r="A1347" s="117"/>
      <c r="B1347" s="163"/>
      <c r="C1347" s="164"/>
      <c r="D1347" s="164"/>
      <c r="E1347" s="164"/>
    </row>
    <row r="1348" spans="1:5" s="176" customFormat="1">
      <c r="A1348" s="117"/>
      <c r="B1348" s="163"/>
      <c r="C1348" s="164"/>
      <c r="D1348" s="164"/>
      <c r="E1348" s="164"/>
    </row>
    <row r="1349" spans="1:5" s="176" customFormat="1">
      <c r="A1349" s="117"/>
      <c r="B1349" s="163"/>
      <c r="C1349" s="164"/>
      <c r="D1349" s="164"/>
      <c r="E1349" s="164"/>
    </row>
    <row r="1350" spans="1:5" s="176" customFormat="1">
      <c r="A1350" s="117"/>
      <c r="B1350" s="163"/>
      <c r="C1350" s="164"/>
      <c r="D1350" s="164"/>
      <c r="E1350" s="164"/>
    </row>
    <row r="1351" spans="1:5" s="176" customFormat="1">
      <c r="A1351" s="117"/>
      <c r="B1351" s="163"/>
      <c r="C1351" s="164"/>
      <c r="D1351" s="164"/>
      <c r="E1351" s="164"/>
    </row>
    <row r="1352" spans="1:5" s="176" customFormat="1">
      <c r="A1352" s="117"/>
      <c r="B1352" s="163"/>
      <c r="C1352" s="164"/>
      <c r="D1352" s="164"/>
      <c r="E1352" s="164"/>
    </row>
    <row r="1353" spans="1:5" s="176" customFormat="1">
      <c r="A1353" s="117"/>
      <c r="B1353" s="163"/>
      <c r="C1353" s="164"/>
      <c r="D1353" s="164"/>
      <c r="E1353" s="164"/>
    </row>
    <row r="1354" spans="1:5" s="176" customFormat="1">
      <c r="A1354" s="117"/>
      <c r="B1354" s="163"/>
      <c r="C1354" s="164"/>
      <c r="D1354" s="164"/>
      <c r="E1354" s="164"/>
    </row>
    <row r="1355" spans="1:5" s="176" customFormat="1">
      <c r="A1355" s="117"/>
      <c r="B1355" s="163"/>
      <c r="C1355" s="164"/>
      <c r="D1355" s="164"/>
      <c r="E1355" s="164"/>
    </row>
    <row r="1356" spans="1:5" s="176" customFormat="1">
      <c r="A1356" s="117"/>
      <c r="B1356" s="163"/>
      <c r="C1356" s="164"/>
      <c r="D1356" s="164"/>
      <c r="E1356" s="164"/>
    </row>
    <row r="1357" spans="1:5" s="176" customFormat="1">
      <c r="A1357" s="117"/>
      <c r="B1357" s="163"/>
      <c r="C1357" s="164"/>
      <c r="D1357" s="164"/>
      <c r="E1357" s="164"/>
    </row>
    <row r="1358" spans="1:5" s="176" customFormat="1">
      <c r="A1358" s="117"/>
      <c r="B1358" s="163"/>
      <c r="C1358" s="164"/>
      <c r="D1358" s="164"/>
      <c r="E1358" s="164"/>
    </row>
    <row r="1359" spans="1:5" s="176" customFormat="1">
      <c r="A1359" s="117"/>
      <c r="B1359" s="163"/>
      <c r="C1359" s="164"/>
      <c r="D1359" s="164"/>
      <c r="E1359" s="164"/>
    </row>
    <row r="1360" spans="1:5" s="176" customFormat="1">
      <c r="A1360" s="117"/>
      <c r="B1360" s="163"/>
      <c r="C1360" s="164"/>
      <c r="D1360" s="164"/>
      <c r="E1360" s="164"/>
    </row>
    <row r="1361" spans="1:5" s="176" customFormat="1">
      <c r="A1361" s="117"/>
      <c r="B1361" s="163"/>
      <c r="C1361" s="164"/>
      <c r="D1361" s="164"/>
      <c r="E1361" s="164"/>
    </row>
    <row r="1362" spans="1:5" s="176" customFormat="1">
      <c r="A1362" s="117"/>
      <c r="B1362" s="163"/>
      <c r="C1362" s="164"/>
      <c r="D1362" s="164"/>
      <c r="E1362" s="164"/>
    </row>
    <row r="1363" spans="1:5" s="176" customFormat="1">
      <c r="A1363" s="117"/>
      <c r="B1363" s="163"/>
      <c r="C1363" s="164"/>
      <c r="D1363" s="164"/>
      <c r="E1363" s="164"/>
    </row>
    <row r="1364" spans="1:5" s="176" customFormat="1">
      <c r="A1364" s="117"/>
      <c r="B1364" s="163"/>
      <c r="C1364" s="164"/>
      <c r="D1364" s="164"/>
      <c r="E1364" s="164"/>
    </row>
    <row r="1365" spans="1:5" s="176" customFormat="1">
      <c r="A1365" s="117"/>
      <c r="B1365" s="163"/>
      <c r="C1365" s="164"/>
      <c r="D1365" s="164"/>
      <c r="E1365" s="164"/>
    </row>
    <row r="1366" spans="1:5" s="176" customFormat="1">
      <c r="A1366" s="117"/>
      <c r="B1366" s="163"/>
      <c r="C1366" s="164"/>
      <c r="D1366" s="164"/>
      <c r="E1366" s="164"/>
    </row>
    <row r="1367" spans="1:5" s="176" customFormat="1">
      <c r="A1367" s="117"/>
      <c r="B1367" s="163"/>
      <c r="C1367" s="164"/>
      <c r="D1367" s="164"/>
      <c r="E1367" s="164"/>
    </row>
    <row r="1368" spans="1:5" s="176" customFormat="1">
      <c r="A1368" s="117"/>
      <c r="B1368" s="163"/>
      <c r="C1368" s="164"/>
      <c r="D1368" s="164"/>
      <c r="E1368" s="164"/>
    </row>
    <row r="1369" spans="1:5" s="176" customFormat="1">
      <c r="A1369" s="117"/>
      <c r="B1369" s="163"/>
      <c r="C1369" s="164"/>
      <c r="D1369" s="164"/>
      <c r="E1369" s="164"/>
    </row>
    <row r="1370" spans="1:5" s="176" customFormat="1">
      <c r="A1370" s="117"/>
      <c r="B1370" s="163"/>
      <c r="C1370" s="164"/>
      <c r="D1370" s="164"/>
      <c r="E1370" s="164"/>
    </row>
    <row r="1371" spans="1:5" s="176" customFormat="1">
      <c r="A1371" s="117"/>
      <c r="B1371" s="163"/>
      <c r="C1371" s="164"/>
      <c r="D1371" s="164"/>
      <c r="E1371" s="164"/>
    </row>
    <row r="1372" spans="1:5" s="176" customFormat="1">
      <c r="A1372" s="117"/>
      <c r="B1372" s="163"/>
      <c r="C1372" s="164"/>
      <c r="D1372" s="164"/>
      <c r="E1372" s="164"/>
    </row>
    <row r="1373" spans="1:5" s="176" customFormat="1">
      <c r="A1373" s="117"/>
      <c r="B1373" s="163"/>
      <c r="C1373" s="164"/>
      <c r="D1373" s="164"/>
      <c r="E1373" s="164"/>
    </row>
    <row r="1374" spans="1:5" s="176" customFormat="1">
      <c r="A1374" s="117"/>
      <c r="B1374" s="163"/>
      <c r="C1374" s="164"/>
      <c r="D1374" s="164"/>
      <c r="E1374" s="164"/>
    </row>
    <row r="1375" spans="1:5" s="176" customFormat="1">
      <c r="A1375" s="117"/>
      <c r="B1375" s="163"/>
      <c r="C1375" s="164"/>
      <c r="D1375" s="164"/>
      <c r="E1375" s="164"/>
    </row>
    <row r="1376" spans="1:5" s="176" customFormat="1">
      <c r="A1376" s="117"/>
      <c r="B1376" s="163"/>
      <c r="C1376" s="164"/>
      <c r="D1376" s="164"/>
      <c r="E1376" s="164"/>
    </row>
    <row r="1377" spans="1:5" s="176" customFormat="1">
      <c r="A1377" s="117"/>
      <c r="B1377" s="163"/>
      <c r="C1377" s="164"/>
      <c r="D1377" s="164"/>
      <c r="E1377" s="164"/>
    </row>
    <row r="1378" spans="1:5" s="176" customFormat="1">
      <c r="A1378" s="117"/>
      <c r="B1378" s="163"/>
      <c r="C1378" s="164"/>
      <c r="D1378" s="164"/>
      <c r="E1378" s="164"/>
    </row>
    <row r="1379" spans="1:5" s="176" customFormat="1">
      <c r="A1379" s="117"/>
      <c r="B1379" s="163"/>
      <c r="C1379" s="164"/>
      <c r="D1379" s="164"/>
      <c r="E1379" s="164"/>
    </row>
    <row r="1380" spans="1:5" s="176" customFormat="1">
      <c r="A1380" s="117"/>
      <c r="B1380" s="163"/>
      <c r="C1380" s="164"/>
      <c r="D1380" s="164"/>
      <c r="E1380" s="164"/>
    </row>
    <row r="1381" spans="1:5" s="176" customFormat="1">
      <c r="A1381" s="117"/>
      <c r="B1381" s="163"/>
      <c r="C1381" s="164"/>
      <c r="D1381" s="164"/>
      <c r="E1381" s="164"/>
    </row>
    <row r="1382" spans="1:5" s="176" customFormat="1">
      <c r="A1382" s="117"/>
      <c r="B1382" s="163"/>
      <c r="C1382" s="164"/>
      <c r="D1382" s="164"/>
      <c r="E1382" s="164"/>
    </row>
    <row r="1383" spans="1:5" s="176" customFormat="1">
      <c r="A1383" s="117"/>
      <c r="B1383" s="163"/>
      <c r="C1383" s="164"/>
      <c r="D1383" s="164"/>
      <c r="E1383" s="164"/>
    </row>
    <row r="1384" spans="1:5" s="176" customFormat="1">
      <c r="A1384" s="117"/>
      <c r="B1384" s="163"/>
      <c r="C1384" s="164"/>
      <c r="D1384" s="164"/>
      <c r="E1384" s="164"/>
    </row>
    <row r="1385" spans="1:5" s="176" customFormat="1">
      <c r="A1385" s="117"/>
      <c r="B1385" s="163"/>
      <c r="C1385" s="164"/>
      <c r="D1385" s="164"/>
      <c r="E1385" s="164"/>
    </row>
    <row r="1386" spans="1:5" s="176" customFormat="1">
      <c r="A1386" s="117"/>
      <c r="B1386" s="163"/>
      <c r="C1386" s="164"/>
      <c r="D1386" s="164"/>
      <c r="E1386" s="164"/>
    </row>
    <row r="1387" spans="1:5" s="176" customFormat="1">
      <c r="A1387" s="117"/>
      <c r="B1387" s="163"/>
      <c r="C1387" s="164"/>
      <c r="D1387" s="164"/>
      <c r="E1387" s="164"/>
    </row>
    <row r="1388" spans="1:5" s="176" customFormat="1">
      <c r="A1388" s="117"/>
      <c r="B1388" s="163"/>
      <c r="C1388" s="164"/>
      <c r="D1388" s="164"/>
      <c r="E1388" s="164"/>
    </row>
    <row r="1389" spans="1:5" s="176" customFormat="1">
      <c r="A1389" s="117"/>
      <c r="B1389" s="163"/>
      <c r="C1389" s="164"/>
      <c r="D1389" s="164"/>
      <c r="E1389" s="164"/>
    </row>
    <row r="1390" spans="1:5" s="176" customFormat="1">
      <c r="A1390" s="117"/>
      <c r="B1390" s="163"/>
      <c r="C1390" s="164"/>
      <c r="D1390" s="164"/>
      <c r="E1390" s="164"/>
    </row>
    <row r="1391" spans="1:5" s="176" customFormat="1">
      <c r="A1391" s="117"/>
      <c r="B1391" s="163"/>
      <c r="C1391" s="164"/>
      <c r="D1391" s="164"/>
      <c r="E1391" s="164"/>
    </row>
    <row r="1392" spans="1:5" s="176" customFormat="1">
      <c r="A1392" s="117"/>
      <c r="B1392" s="163"/>
      <c r="C1392" s="164"/>
      <c r="D1392" s="164"/>
      <c r="E1392" s="164"/>
    </row>
    <row r="1393" spans="1:5" s="176" customFormat="1">
      <c r="A1393" s="117"/>
      <c r="B1393" s="163"/>
      <c r="C1393" s="164"/>
      <c r="D1393" s="164"/>
      <c r="E1393" s="164"/>
    </row>
    <row r="1394" spans="1:5" s="176" customFormat="1">
      <c r="A1394" s="117"/>
      <c r="B1394" s="163"/>
      <c r="C1394" s="164"/>
      <c r="D1394" s="164"/>
      <c r="E1394" s="164"/>
    </row>
    <row r="1395" spans="1:5" s="176" customFormat="1">
      <c r="A1395" s="117"/>
      <c r="B1395" s="163"/>
      <c r="C1395" s="164"/>
      <c r="D1395" s="164"/>
      <c r="E1395" s="164"/>
    </row>
    <row r="1396" spans="1:5" s="176" customFormat="1">
      <c r="A1396" s="117"/>
      <c r="B1396" s="163"/>
      <c r="C1396" s="164"/>
      <c r="D1396" s="164"/>
      <c r="E1396" s="164"/>
    </row>
    <row r="1397" spans="1:5" s="176" customFormat="1">
      <c r="A1397" s="117"/>
      <c r="B1397" s="163"/>
      <c r="C1397" s="164"/>
      <c r="D1397" s="164"/>
      <c r="E1397" s="164"/>
    </row>
    <row r="1398" spans="1:5" s="176" customFormat="1">
      <c r="A1398" s="117"/>
      <c r="B1398" s="163"/>
      <c r="C1398" s="164"/>
      <c r="D1398" s="164"/>
      <c r="E1398" s="164"/>
    </row>
    <row r="1399" spans="1:5" s="176" customFormat="1">
      <c r="A1399" s="117"/>
      <c r="B1399" s="163"/>
      <c r="C1399" s="164"/>
      <c r="D1399" s="164"/>
      <c r="E1399" s="164"/>
    </row>
    <row r="1400" spans="1:5" s="176" customFormat="1">
      <c r="A1400" s="117"/>
      <c r="B1400" s="163"/>
      <c r="C1400" s="164"/>
      <c r="D1400" s="164"/>
      <c r="E1400" s="164"/>
    </row>
    <row r="1401" spans="1:5" s="176" customFormat="1">
      <c r="A1401" s="117"/>
      <c r="B1401" s="163"/>
      <c r="C1401" s="164"/>
      <c r="D1401" s="164"/>
      <c r="E1401" s="164"/>
    </row>
    <row r="1402" spans="1:5" s="176" customFormat="1">
      <c r="A1402" s="117"/>
      <c r="B1402" s="163"/>
      <c r="C1402" s="164"/>
      <c r="D1402" s="164"/>
      <c r="E1402" s="164"/>
    </row>
    <row r="1403" spans="1:5" s="176" customFormat="1">
      <c r="A1403" s="117"/>
      <c r="B1403" s="163"/>
      <c r="C1403" s="164"/>
      <c r="D1403" s="164"/>
      <c r="E1403" s="164"/>
    </row>
    <row r="1404" spans="1:5" s="176" customFormat="1">
      <c r="A1404" s="117"/>
      <c r="B1404" s="163"/>
      <c r="C1404" s="164"/>
      <c r="D1404" s="164"/>
      <c r="E1404" s="164"/>
    </row>
    <row r="1405" spans="1:5" s="176" customFormat="1">
      <c r="A1405" s="117"/>
      <c r="B1405" s="163"/>
      <c r="C1405" s="164"/>
      <c r="D1405" s="164"/>
      <c r="E1405" s="164"/>
    </row>
    <row r="1406" spans="1:5" s="176" customFormat="1">
      <c r="A1406" s="117"/>
      <c r="B1406" s="163"/>
      <c r="C1406" s="164"/>
      <c r="D1406" s="164"/>
      <c r="E1406" s="164"/>
    </row>
    <row r="1407" spans="1:5" s="176" customFormat="1">
      <c r="A1407" s="117"/>
      <c r="B1407" s="163"/>
      <c r="C1407" s="164"/>
      <c r="D1407" s="164"/>
      <c r="E1407" s="164"/>
    </row>
    <row r="1408" spans="1:5" s="176" customFormat="1">
      <c r="A1408" s="117"/>
      <c r="B1408" s="163"/>
      <c r="C1408" s="164"/>
      <c r="D1408" s="164"/>
      <c r="E1408" s="164"/>
    </row>
    <row r="1409" spans="1:5" s="176" customFormat="1">
      <c r="A1409" s="117"/>
      <c r="B1409" s="163"/>
      <c r="C1409" s="164"/>
      <c r="D1409" s="164"/>
      <c r="E1409" s="164"/>
    </row>
    <row r="1410" spans="1:5" s="176" customFormat="1">
      <c r="A1410" s="117"/>
      <c r="B1410" s="163"/>
      <c r="C1410" s="164"/>
      <c r="D1410" s="164"/>
      <c r="E1410" s="164"/>
    </row>
    <row r="1411" spans="1:5" s="176" customFormat="1">
      <c r="A1411" s="117"/>
      <c r="B1411" s="163"/>
      <c r="C1411" s="164"/>
      <c r="D1411" s="164"/>
      <c r="E1411" s="164"/>
    </row>
    <row r="1412" spans="1:5" s="176" customFormat="1">
      <c r="A1412" s="117"/>
      <c r="B1412" s="163"/>
      <c r="C1412" s="164"/>
      <c r="D1412" s="164"/>
      <c r="E1412" s="164"/>
    </row>
    <row r="1413" spans="1:5" s="176" customFormat="1">
      <c r="A1413" s="117"/>
      <c r="B1413" s="163"/>
      <c r="C1413" s="164"/>
      <c r="D1413" s="164"/>
      <c r="E1413" s="164"/>
    </row>
    <row r="1414" spans="1:5" s="176" customFormat="1">
      <c r="A1414" s="117"/>
      <c r="B1414" s="163"/>
      <c r="C1414" s="164"/>
      <c r="D1414" s="164"/>
      <c r="E1414" s="164"/>
    </row>
    <row r="1415" spans="1:5" s="176" customFormat="1">
      <c r="A1415" s="117"/>
      <c r="B1415" s="163"/>
      <c r="C1415" s="164"/>
      <c r="D1415" s="164"/>
      <c r="E1415" s="164"/>
    </row>
    <row r="1416" spans="1:5" s="176" customFormat="1">
      <c r="A1416" s="117"/>
      <c r="B1416" s="163"/>
      <c r="C1416" s="164"/>
      <c r="D1416" s="164"/>
      <c r="E1416" s="164"/>
    </row>
    <row r="1417" spans="1:5" s="176" customFormat="1">
      <c r="A1417" s="117"/>
      <c r="B1417" s="163"/>
      <c r="C1417" s="164"/>
      <c r="D1417" s="164"/>
      <c r="E1417" s="164"/>
    </row>
    <row r="1418" spans="1:5" s="176" customFormat="1">
      <c r="A1418" s="117"/>
      <c r="B1418" s="163"/>
      <c r="C1418" s="164"/>
      <c r="D1418" s="164"/>
      <c r="E1418" s="164"/>
    </row>
    <row r="1419" spans="1:5" s="176" customFormat="1">
      <c r="A1419" s="117"/>
      <c r="B1419" s="163"/>
      <c r="C1419" s="164"/>
      <c r="D1419" s="164"/>
      <c r="E1419" s="164"/>
    </row>
    <row r="1420" spans="1:5" s="176" customFormat="1">
      <c r="A1420" s="117"/>
      <c r="B1420" s="163"/>
      <c r="C1420" s="164"/>
      <c r="D1420" s="164"/>
      <c r="E1420" s="164"/>
    </row>
    <row r="1421" spans="1:5" s="176" customFormat="1">
      <c r="A1421" s="117"/>
      <c r="B1421" s="163"/>
      <c r="C1421" s="164"/>
      <c r="D1421" s="164"/>
      <c r="E1421" s="164"/>
    </row>
    <row r="1422" spans="1:5" s="176" customFormat="1">
      <c r="A1422" s="117"/>
      <c r="B1422" s="163"/>
      <c r="C1422" s="164"/>
      <c r="D1422" s="164"/>
      <c r="E1422" s="164"/>
    </row>
    <row r="1423" spans="1:5" s="176" customFormat="1">
      <c r="A1423" s="117"/>
      <c r="B1423" s="163"/>
      <c r="C1423" s="164"/>
      <c r="D1423" s="164"/>
      <c r="E1423" s="164"/>
    </row>
    <row r="1424" spans="1:5" s="176" customFormat="1">
      <c r="A1424" s="117"/>
      <c r="B1424" s="163"/>
      <c r="C1424" s="164"/>
      <c r="D1424" s="164"/>
      <c r="E1424" s="164"/>
    </row>
    <row r="1425" spans="1:5" s="176" customFormat="1">
      <c r="A1425" s="117"/>
      <c r="B1425" s="163"/>
      <c r="C1425" s="164"/>
      <c r="D1425" s="164"/>
      <c r="E1425" s="164"/>
    </row>
    <row r="1426" spans="1:5" s="176" customFormat="1">
      <c r="A1426" s="117"/>
      <c r="B1426" s="163"/>
      <c r="C1426" s="164"/>
      <c r="D1426" s="164"/>
      <c r="E1426" s="164"/>
    </row>
    <row r="1427" spans="1:5" s="176" customFormat="1">
      <c r="A1427" s="117"/>
      <c r="B1427" s="163"/>
      <c r="C1427" s="164"/>
      <c r="D1427" s="164"/>
      <c r="E1427" s="164"/>
    </row>
    <row r="1428" spans="1:5" s="176" customFormat="1">
      <c r="A1428" s="117"/>
      <c r="B1428" s="163"/>
      <c r="C1428" s="164"/>
      <c r="D1428" s="164"/>
      <c r="E1428" s="164"/>
    </row>
    <row r="1429" spans="1:5" s="176" customFormat="1">
      <c r="A1429" s="117"/>
      <c r="B1429" s="163"/>
      <c r="C1429" s="164"/>
      <c r="D1429" s="164"/>
      <c r="E1429" s="164"/>
    </row>
    <row r="1430" spans="1:5" s="176" customFormat="1">
      <c r="A1430" s="117"/>
      <c r="B1430" s="163"/>
      <c r="C1430" s="164"/>
      <c r="D1430" s="164"/>
      <c r="E1430" s="164"/>
    </row>
    <row r="1431" spans="1:5" s="176" customFormat="1">
      <c r="A1431" s="117"/>
      <c r="B1431" s="163"/>
      <c r="C1431" s="164"/>
      <c r="D1431" s="164"/>
      <c r="E1431" s="164"/>
    </row>
    <row r="1432" spans="1:5" s="176" customFormat="1">
      <c r="A1432" s="117"/>
      <c r="B1432" s="163"/>
      <c r="C1432" s="164"/>
      <c r="D1432" s="164"/>
      <c r="E1432" s="164"/>
    </row>
    <row r="1433" spans="1:5" s="176" customFormat="1">
      <c r="A1433" s="117"/>
      <c r="B1433" s="163"/>
      <c r="C1433" s="164"/>
      <c r="D1433" s="164"/>
      <c r="E1433" s="164"/>
    </row>
    <row r="1434" spans="1:5" s="176" customFormat="1">
      <c r="A1434" s="117"/>
      <c r="B1434" s="163"/>
      <c r="C1434" s="164"/>
      <c r="D1434" s="164"/>
      <c r="E1434" s="164"/>
    </row>
    <row r="1435" spans="1:5" s="176" customFormat="1">
      <c r="A1435" s="117"/>
      <c r="B1435" s="163"/>
      <c r="C1435" s="164"/>
      <c r="D1435" s="164"/>
      <c r="E1435" s="164"/>
    </row>
    <row r="1436" spans="1:5" s="176" customFormat="1">
      <c r="A1436" s="117"/>
      <c r="B1436" s="163"/>
      <c r="C1436" s="164"/>
      <c r="D1436" s="164"/>
      <c r="E1436" s="164"/>
    </row>
    <row r="1437" spans="1:5" s="176" customFormat="1">
      <c r="A1437" s="117"/>
      <c r="B1437" s="163"/>
      <c r="C1437" s="164"/>
      <c r="D1437" s="164"/>
      <c r="E1437" s="164"/>
    </row>
    <row r="1438" spans="1:5" s="176" customFormat="1">
      <c r="A1438" s="117"/>
      <c r="B1438" s="163"/>
      <c r="C1438" s="164"/>
      <c r="D1438" s="164"/>
      <c r="E1438" s="164"/>
    </row>
    <row r="1439" spans="1:5" s="176" customFormat="1">
      <c r="A1439" s="117"/>
      <c r="B1439" s="163"/>
      <c r="C1439" s="164"/>
      <c r="D1439" s="164"/>
      <c r="E1439" s="164"/>
    </row>
    <row r="1440" spans="1:5" s="176" customFormat="1">
      <c r="A1440" s="117"/>
      <c r="B1440" s="163"/>
      <c r="C1440" s="164"/>
      <c r="D1440" s="164"/>
      <c r="E1440" s="164"/>
    </row>
    <row r="1441" spans="1:5" s="176" customFormat="1">
      <c r="A1441" s="117"/>
      <c r="B1441" s="163"/>
      <c r="C1441" s="164"/>
      <c r="D1441" s="164"/>
      <c r="E1441" s="164"/>
    </row>
    <row r="1442" spans="1:5" s="176" customFormat="1">
      <c r="A1442" s="117"/>
      <c r="B1442" s="163"/>
      <c r="C1442" s="164"/>
      <c r="D1442" s="164"/>
      <c r="E1442" s="164"/>
    </row>
    <row r="1443" spans="1:5" s="176" customFormat="1">
      <c r="A1443" s="117"/>
      <c r="B1443" s="163"/>
      <c r="C1443" s="164"/>
      <c r="D1443" s="164"/>
      <c r="E1443" s="164"/>
    </row>
    <row r="1444" spans="1:5" s="176" customFormat="1">
      <c r="A1444" s="117"/>
      <c r="B1444" s="163"/>
      <c r="C1444" s="164"/>
      <c r="D1444" s="164"/>
      <c r="E1444" s="164"/>
    </row>
    <row r="1445" spans="1:5" s="176" customFormat="1">
      <c r="A1445" s="117"/>
      <c r="B1445" s="163"/>
      <c r="C1445" s="164"/>
      <c r="D1445" s="164"/>
      <c r="E1445" s="164"/>
    </row>
    <row r="1446" spans="1:5" s="176" customFormat="1">
      <c r="A1446" s="117"/>
      <c r="B1446" s="163"/>
      <c r="C1446" s="164"/>
      <c r="D1446" s="164"/>
      <c r="E1446" s="164"/>
    </row>
    <row r="1447" spans="1:5" s="176" customFormat="1">
      <c r="A1447" s="117"/>
      <c r="B1447" s="163"/>
      <c r="C1447" s="164"/>
      <c r="D1447" s="164"/>
      <c r="E1447" s="164"/>
    </row>
    <row r="1448" spans="1:5" s="176" customFormat="1">
      <c r="A1448" s="117"/>
      <c r="B1448" s="163"/>
      <c r="C1448" s="164"/>
      <c r="D1448" s="164"/>
      <c r="E1448" s="164"/>
    </row>
    <row r="1449" spans="1:5" s="176" customFormat="1">
      <c r="A1449" s="117"/>
      <c r="B1449" s="163"/>
      <c r="C1449" s="164"/>
      <c r="D1449" s="164"/>
      <c r="E1449" s="164"/>
    </row>
    <row r="1450" spans="1:5" s="176" customFormat="1">
      <c r="A1450" s="117"/>
      <c r="B1450" s="163"/>
      <c r="C1450" s="164"/>
      <c r="D1450" s="164"/>
      <c r="E1450" s="164"/>
    </row>
    <row r="1451" spans="1:5" s="176" customFormat="1">
      <c r="A1451" s="117"/>
      <c r="B1451" s="163"/>
      <c r="C1451" s="164"/>
      <c r="D1451" s="164"/>
      <c r="E1451" s="164"/>
    </row>
    <row r="1452" spans="1:5" s="176" customFormat="1">
      <c r="A1452" s="117"/>
      <c r="B1452" s="163"/>
      <c r="C1452" s="164"/>
      <c r="D1452" s="164"/>
      <c r="E1452" s="164"/>
    </row>
    <row r="1453" spans="1:5" s="176" customFormat="1">
      <c r="A1453" s="117"/>
      <c r="B1453" s="163"/>
      <c r="C1453" s="164"/>
      <c r="D1453" s="164"/>
      <c r="E1453" s="164"/>
    </row>
    <row r="1454" spans="1:5" s="176" customFormat="1">
      <c r="A1454" s="117"/>
      <c r="B1454" s="163"/>
      <c r="C1454" s="164"/>
      <c r="D1454" s="164"/>
      <c r="E1454" s="164"/>
    </row>
    <row r="1455" spans="1:5" s="176" customFormat="1">
      <c r="A1455" s="117"/>
      <c r="B1455" s="163"/>
      <c r="C1455" s="164"/>
      <c r="D1455" s="164"/>
      <c r="E1455" s="164"/>
    </row>
    <row r="1456" spans="1:5" s="176" customFormat="1">
      <c r="A1456" s="117"/>
      <c r="B1456" s="163"/>
      <c r="C1456" s="164"/>
      <c r="D1456" s="164"/>
      <c r="E1456" s="164"/>
    </row>
    <row r="1457" spans="1:5" s="176" customFormat="1">
      <c r="A1457" s="117"/>
      <c r="B1457" s="163"/>
      <c r="C1457" s="164"/>
      <c r="D1457" s="164"/>
      <c r="E1457" s="164"/>
    </row>
    <row r="1458" spans="1:5" s="176" customFormat="1">
      <c r="A1458" s="117"/>
      <c r="B1458" s="163"/>
      <c r="C1458" s="164"/>
      <c r="D1458" s="164"/>
      <c r="E1458" s="164"/>
    </row>
    <row r="1459" spans="1:5" s="176" customFormat="1">
      <c r="A1459" s="117"/>
      <c r="B1459" s="163"/>
      <c r="C1459" s="164"/>
      <c r="D1459" s="164"/>
      <c r="E1459" s="164"/>
    </row>
    <row r="1460" spans="1:5" s="176" customFormat="1">
      <c r="A1460" s="117"/>
      <c r="B1460" s="163"/>
      <c r="C1460" s="164"/>
      <c r="D1460" s="164"/>
      <c r="E1460" s="164"/>
    </row>
    <row r="1461" spans="1:5" s="176" customFormat="1">
      <c r="A1461" s="117"/>
      <c r="B1461" s="163"/>
      <c r="C1461" s="164"/>
      <c r="D1461" s="164"/>
      <c r="E1461" s="164"/>
    </row>
    <row r="1462" spans="1:5" s="176" customFormat="1">
      <c r="A1462" s="117"/>
      <c r="B1462" s="163"/>
      <c r="C1462" s="164"/>
      <c r="D1462" s="164"/>
      <c r="E1462" s="164"/>
    </row>
    <row r="1463" spans="1:5" s="176" customFormat="1">
      <c r="A1463" s="117"/>
      <c r="B1463" s="163"/>
      <c r="C1463" s="164"/>
      <c r="D1463" s="164"/>
      <c r="E1463" s="164"/>
    </row>
    <row r="1464" spans="1:5" s="176" customFormat="1">
      <c r="A1464" s="117"/>
      <c r="B1464" s="163"/>
      <c r="C1464" s="164"/>
      <c r="D1464" s="164"/>
      <c r="E1464" s="164"/>
    </row>
    <row r="1465" spans="1:5" s="176" customFormat="1">
      <c r="A1465" s="117"/>
      <c r="B1465" s="163"/>
      <c r="C1465" s="164"/>
      <c r="D1465" s="164"/>
      <c r="E1465" s="164"/>
    </row>
    <row r="1466" spans="1:5" s="176" customFormat="1">
      <c r="A1466" s="117"/>
      <c r="B1466" s="163"/>
      <c r="C1466" s="164"/>
      <c r="D1466" s="164"/>
      <c r="E1466" s="164"/>
    </row>
    <row r="1467" spans="1:5" s="176" customFormat="1">
      <c r="A1467" s="117"/>
      <c r="B1467" s="163"/>
      <c r="C1467" s="164"/>
      <c r="D1467" s="164"/>
      <c r="E1467" s="164"/>
    </row>
    <row r="1468" spans="1:5" s="176" customFormat="1">
      <c r="A1468" s="117"/>
      <c r="B1468" s="163"/>
      <c r="C1468" s="164"/>
      <c r="D1468" s="164"/>
      <c r="E1468" s="164"/>
    </row>
    <row r="1469" spans="1:5" s="176" customFormat="1">
      <c r="A1469" s="117"/>
      <c r="B1469" s="163"/>
      <c r="C1469" s="164"/>
      <c r="D1469" s="164"/>
      <c r="E1469" s="164"/>
    </row>
    <row r="1470" spans="1:5" s="176" customFormat="1">
      <c r="A1470" s="117"/>
      <c r="B1470" s="163"/>
      <c r="C1470" s="164"/>
      <c r="D1470" s="164"/>
      <c r="E1470" s="164"/>
    </row>
    <row r="1471" spans="1:5" s="176" customFormat="1">
      <c r="A1471" s="117"/>
      <c r="B1471" s="163"/>
      <c r="C1471" s="164"/>
      <c r="D1471" s="164"/>
      <c r="E1471" s="164"/>
    </row>
    <row r="1472" spans="1:5" s="176" customFormat="1">
      <c r="A1472" s="117"/>
      <c r="B1472" s="163"/>
      <c r="C1472" s="164"/>
      <c r="D1472" s="164"/>
      <c r="E1472" s="164"/>
    </row>
    <row r="1473" spans="1:5" s="176" customFormat="1">
      <c r="A1473" s="117"/>
      <c r="B1473" s="163"/>
      <c r="C1473" s="164"/>
      <c r="D1473" s="164"/>
      <c r="E1473" s="164"/>
    </row>
    <row r="1474" spans="1:5" s="176" customFormat="1">
      <c r="A1474" s="117"/>
      <c r="B1474" s="163"/>
      <c r="C1474" s="164"/>
      <c r="D1474" s="164"/>
      <c r="E1474" s="164"/>
    </row>
    <row r="1475" spans="1:5" s="176" customFormat="1">
      <c r="A1475" s="117"/>
      <c r="B1475" s="163"/>
      <c r="C1475" s="164"/>
      <c r="D1475" s="164"/>
      <c r="E1475" s="164"/>
    </row>
    <row r="1476" spans="1:5" s="176" customFormat="1">
      <c r="A1476" s="117"/>
      <c r="B1476" s="163"/>
      <c r="C1476" s="164"/>
      <c r="D1476" s="164"/>
      <c r="E1476" s="164"/>
    </row>
    <row r="1477" spans="1:5" s="176" customFormat="1">
      <c r="A1477" s="117"/>
      <c r="B1477" s="163"/>
      <c r="C1477" s="164"/>
      <c r="D1477" s="164"/>
      <c r="E1477" s="164"/>
    </row>
    <row r="1478" spans="1:5" s="176" customFormat="1">
      <c r="A1478" s="117"/>
      <c r="B1478" s="163"/>
      <c r="C1478" s="164"/>
      <c r="D1478" s="164"/>
      <c r="E1478" s="164"/>
    </row>
    <row r="1479" spans="1:5" s="176" customFormat="1">
      <c r="A1479" s="117"/>
      <c r="B1479" s="163"/>
      <c r="C1479" s="164"/>
      <c r="D1479" s="164"/>
      <c r="E1479" s="164"/>
    </row>
    <row r="1480" spans="1:5" s="176" customFormat="1">
      <c r="A1480" s="117"/>
      <c r="B1480" s="163"/>
      <c r="C1480" s="164"/>
      <c r="D1480" s="164"/>
      <c r="E1480" s="164"/>
    </row>
    <row r="1481" spans="1:5" s="176" customFormat="1">
      <c r="A1481" s="117"/>
      <c r="B1481" s="163"/>
      <c r="C1481" s="164"/>
      <c r="D1481" s="164"/>
      <c r="E1481" s="164"/>
    </row>
    <row r="1482" spans="1:5" s="176" customFormat="1">
      <c r="A1482" s="117"/>
      <c r="B1482" s="163"/>
      <c r="C1482" s="164"/>
      <c r="D1482" s="164"/>
      <c r="E1482" s="164"/>
    </row>
    <row r="1483" spans="1:5" s="176" customFormat="1">
      <c r="A1483" s="117"/>
      <c r="B1483" s="163"/>
      <c r="C1483" s="164"/>
      <c r="D1483" s="164"/>
      <c r="E1483" s="164"/>
    </row>
    <row r="1484" spans="1:5" s="176" customFormat="1">
      <c r="A1484" s="117"/>
      <c r="B1484" s="163"/>
      <c r="C1484" s="164"/>
      <c r="D1484" s="164"/>
      <c r="E1484" s="164"/>
    </row>
    <row r="1485" spans="1:5" s="176" customFormat="1">
      <c r="A1485" s="117"/>
      <c r="B1485" s="163"/>
      <c r="C1485" s="164"/>
      <c r="D1485" s="164"/>
      <c r="E1485" s="164"/>
    </row>
    <row r="1486" spans="1:5" s="176" customFormat="1">
      <c r="A1486" s="117"/>
      <c r="B1486" s="163"/>
      <c r="C1486" s="164"/>
      <c r="D1486" s="164"/>
      <c r="E1486" s="164"/>
    </row>
    <row r="1487" spans="1:5" s="176" customFormat="1">
      <c r="A1487" s="117"/>
      <c r="B1487" s="163"/>
      <c r="C1487" s="164"/>
      <c r="D1487" s="164"/>
      <c r="E1487" s="164"/>
    </row>
    <row r="1488" spans="1:5" s="176" customFormat="1">
      <c r="A1488" s="117"/>
      <c r="B1488" s="163"/>
      <c r="C1488" s="164"/>
      <c r="D1488" s="164"/>
      <c r="E1488" s="164"/>
    </row>
    <row r="1489" spans="1:5" s="176" customFormat="1">
      <c r="A1489" s="117"/>
      <c r="B1489" s="163"/>
      <c r="C1489" s="164"/>
      <c r="D1489" s="164"/>
      <c r="E1489" s="164"/>
    </row>
    <row r="1490" spans="1:5" s="176" customFormat="1">
      <c r="A1490" s="117"/>
      <c r="B1490" s="163"/>
      <c r="C1490" s="164"/>
      <c r="D1490" s="164"/>
      <c r="E1490" s="164"/>
    </row>
    <row r="1491" spans="1:5" s="176" customFormat="1">
      <c r="A1491" s="117"/>
      <c r="B1491" s="163"/>
      <c r="C1491" s="164"/>
      <c r="D1491" s="164"/>
      <c r="E1491" s="164"/>
    </row>
    <row r="1492" spans="1:5" s="176" customFormat="1">
      <c r="A1492" s="117"/>
      <c r="B1492" s="163"/>
      <c r="C1492" s="164"/>
      <c r="D1492" s="164"/>
      <c r="E1492" s="164"/>
    </row>
    <row r="1493" spans="1:5" s="176" customFormat="1">
      <c r="A1493" s="117"/>
      <c r="B1493" s="163"/>
      <c r="C1493" s="164"/>
      <c r="D1493" s="164"/>
      <c r="E1493" s="164"/>
    </row>
    <row r="1494" spans="1:5" s="176" customFormat="1">
      <c r="A1494" s="117"/>
      <c r="B1494" s="163"/>
      <c r="C1494" s="164"/>
      <c r="D1494" s="164"/>
      <c r="E1494" s="164"/>
    </row>
    <row r="1495" spans="1:5" s="176" customFormat="1">
      <c r="A1495" s="117"/>
      <c r="B1495" s="163"/>
      <c r="C1495" s="164"/>
      <c r="D1495" s="164"/>
      <c r="E1495" s="164"/>
    </row>
    <row r="1496" spans="1:5" s="176" customFormat="1">
      <c r="A1496" s="117"/>
      <c r="B1496" s="163"/>
      <c r="C1496" s="164"/>
      <c r="D1496" s="164"/>
      <c r="E1496" s="164"/>
    </row>
    <row r="1497" spans="1:5" s="176" customFormat="1">
      <c r="A1497" s="117"/>
      <c r="B1497" s="163"/>
      <c r="C1497" s="164"/>
      <c r="D1497" s="164"/>
      <c r="E1497" s="164"/>
    </row>
    <row r="1498" spans="1:5" s="176" customFormat="1">
      <c r="A1498" s="117"/>
      <c r="B1498" s="163"/>
      <c r="C1498" s="164"/>
      <c r="D1498" s="164"/>
      <c r="E1498" s="164"/>
    </row>
    <row r="1499" spans="1:5" s="176" customFormat="1">
      <c r="A1499" s="117"/>
      <c r="B1499" s="163"/>
      <c r="C1499" s="164"/>
      <c r="D1499" s="164"/>
      <c r="E1499" s="164"/>
    </row>
    <row r="1500" spans="1:5" s="176" customFormat="1">
      <c r="A1500" s="117"/>
      <c r="B1500" s="163"/>
      <c r="C1500" s="164"/>
      <c r="D1500" s="164"/>
      <c r="E1500" s="164"/>
    </row>
    <row r="1501" spans="1:5" s="176" customFormat="1">
      <c r="A1501" s="117"/>
      <c r="B1501" s="163"/>
      <c r="C1501" s="164"/>
      <c r="D1501" s="164"/>
      <c r="E1501" s="164"/>
    </row>
    <row r="1502" spans="1:5" s="176" customFormat="1">
      <c r="A1502" s="117"/>
      <c r="B1502" s="163"/>
      <c r="C1502" s="164"/>
      <c r="D1502" s="164"/>
      <c r="E1502" s="164"/>
    </row>
    <row r="1503" spans="1:5" s="176" customFormat="1">
      <c r="A1503" s="117"/>
      <c r="B1503" s="163"/>
      <c r="C1503" s="164"/>
      <c r="D1503" s="164"/>
      <c r="E1503" s="164"/>
    </row>
    <row r="1504" spans="1:5" s="176" customFormat="1">
      <c r="A1504" s="117"/>
      <c r="B1504" s="163"/>
      <c r="C1504" s="164"/>
      <c r="D1504" s="164"/>
      <c r="E1504" s="164"/>
    </row>
    <row r="1505" spans="1:5" s="176" customFormat="1">
      <c r="A1505" s="117"/>
      <c r="B1505" s="163"/>
      <c r="C1505" s="164"/>
      <c r="D1505" s="164"/>
      <c r="E1505" s="164"/>
    </row>
    <row r="1506" spans="1:5" s="176" customFormat="1">
      <c r="A1506" s="117"/>
      <c r="B1506" s="163"/>
      <c r="C1506" s="164"/>
      <c r="D1506" s="164"/>
      <c r="E1506" s="164"/>
    </row>
    <row r="1507" spans="1:5" s="176" customFormat="1">
      <c r="A1507" s="117"/>
      <c r="B1507" s="163"/>
      <c r="C1507" s="164"/>
      <c r="D1507" s="164"/>
      <c r="E1507" s="164"/>
    </row>
    <row r="1508" spans="1:5" s="176" customFormat="1">
      <c r="A1508" s="117"/>
      <c r="B1508" s="163"/>
      <c r="C1508" s="164"/>
      <c r="D1508" s="164"/>
      <c r="E1508" s="164"/>
    </row>
    <row r="1509" spans="1:5" s="176" customFormat="1">
      <c r="A1509" s="117"/>
      <c r="B1509" s="163"/>
      <c r="C1509" s="164"/>
      <c r="D1509" s="164"/>
      <c r="E1509" s="164"/>
    </row>
    <row r="1510" spans="1:5" s="176" customFormat="1">
      <c r="A1510" s="117"/>
      <c r="B1510" s="163"/>
      <c r="C1510" s="164"/>
      <c r="D1510" s="164"/>
      <c r="E1510" s="164"/>
    </row>
    <row r="1511" spans="1:5" s="176" customFormat="1">
      <c r="A1511" s="117"/>
      <c r="B1511" s="163"/>
      <c r="C1511" s="164"/>
      <c r="D1511" s="164"/>
      <c r="E1511" s="164"/>
    </row>
    <row r="1512" spans="1:5" s="176" customFormat="1">
      <c r="A1512" s="117"/>
      <c r="B1512" s="163"/>
      <c r="C1512" s="164"/>
      <c r="D1512" s="164"/>
      <c r="E1512" s="164"/>
    </row>
    <row r="1513" spans="1:5" s="176" customFormat="1">
      <c r="A1513" s="117"/>
      <c r="B1513" s="163"/>
      <c r="C1513" s="164"/>
      <c r="D1513" s="164"/>
      <c r="E1513" s="164"/>
    </row>
    <row r="1514" spans="1:5" s="176" customFormat="1">
      <c r="A1514" s="117"/>
      <c r="B1514" s="163"/>
      <c r="C1514" s="164"/>
      <c r="D1514" s="164"/>
      <c r="E1514" s="164"/>
    </row>
    <row r="1515" spans="1:5" s="176" customFormat="1">
      <c r="A1515" s="117"/>
      <c r="B1515" s="163"/>
      <c r="C1515" s="164"/>
      <c r="D1515" s="164"/>
      <c r="E1515" s="164"/>
    </row>
    <row r="1516" spans="1:5" s="176" customFormat="1">
      <c r="A1516" s="117"/>
      <c r="B1516" s="163"/>
      <c r="C1516" s="164"/>
      <c r="D1516" s="164"/>
      <c r="E1516" s="164"/>
    </row>
    <row r="1517" spans="1:5" s="176" customFormat="1">
      <c r="A1517" s="117"/>
      <c r="B1517" s="163"/>
      <c r="C1517" s="164"/>
      <c r="D1517" s="164"/>
      <c r="E1517" s="164"/>
    </row>
    <row r="1518" spans="1:5" s="176" customFormat="1">
      <c r="A1518" s="117"/>
      <c r="B1518" s="163"/>
      <c r="C1518" s="164"/>
      <c r="D1518" s="164"/>
      <c r="E1518" s="164"/>
    </row>
    <row r="1519" spans="1:5" s="176" customFormat="1">
      <c r="A1519" s="117"/>
      <c r="B1519" s="163"/>
      <c r="C1519" s="164"/>
      <c r="D1519" s="164"/>
      <c r="E1519" s="164"/>
    </row>
    <row r="1520" spans="1:5" s="176" customFormat="1">
      <c r="A1520" s="117"/>
      <c r="B1520" s="163"/>
      <c r="C1520" s="164"/>
      <c r="D1520" s="164"/>
      <c r="E1520" s="164"/>
    </row>
    <row r="1521" spans="1:5" s="176" customFormat="1">
      <c r="A1521" s="117"/>
      <c r="B1521" s="163"/>
      <c r="C1521" s="164"/>
      <c r="D1521" s="164"/>
      <c r="E1521" s="164"/>
    </row>
    <row r="1522" spans="1:5" s="176" customFormat="1">
      <c r="A1522" s="117"/>
      <c r="B1522" s="163"/>
      <c r="C1522" s="164"/>
      <c r="D1522" s="164"/>
      <c r="E1522" s="164"/>
    </row>
    <row r="1523" spans="1:5" s="176" customFormat="1">
      <c r="A1523" s="117"/>
      <c r="B1523" s="163"/>
      <c r="C1523" s="164"/>
      <c r="D1523" s="164"/>
      <c r="E1523" s="164"/>
    </row>
    <row r="1524" spans="1:5" s="176" customFormat="1">
      <c r="A1524" s="117"/>
      <c r="B1524" s="163"/>
      <c r="C1524" s="164"/>
      <c r="D1524" s="164"/>
      <c r="E1524" s="164"/>
    </row>
    <row r="1525" spans="1:5" s="176" customFormat="1">
      <c r="A1525" s="117"/>
      <c r="B1525" s="163"/>
      <c r="C1525" s="164"/>
      <c r="D1525" s="164"/>
      <c r="E1525" s="164"/>
    </row>
    <row r="1526" spans="1:5" s="176" customFormat="1">
      <c r="A1526" s="117"/>
      <c r="B1526" s="163"/>
      <c r="C1526" s="164"/>
      <c r="D1526" s="164"/>
      <c r="E1526" s="164"/>
    </row>
    <row r="1527" spans="1:5" s="176" customFormat="1">
      <c r="A1527" s="117"/>
      <c r="B1527" s="163"/>
      <c r="C1527" s="164"/>
      <c r="D1527" s="164"/>
      <c r="E1527" s="164"/>
    </row>
    <row r="1528" spans="1:5" s="176" customFormat="1">
      <c r="A1528" s="117"/>
      <c r="B1528" s="163"/>
      <c r="C1528" s="164"/>
      <c r="D1528" s="164"/>
      <c r="E1528" s="164"/>
    </row>
    <row r="1529" spans="1:5" s="176" customFormat="1">
      <c r="A1529" s="117"/>
      <c r="B1529" s="163"/>
      <c r="C1529" s="164"/>
      <c r="D1529" s="164"/>
      <c r="E1529" s="164"/>
    </row>
    <row r="1530" spans="1:5" s="176" customFormat="1">
      <c r="A1530" s="117"/>
      <c r="B1530" s="163"/>
      <c r="C1530" s="164"/>
      <c r="D1530" s="164"/>
      <c r="E1530" s="164"/>
    </row>
    <row r="1531" spans="1:5" s="176" customFormat="1">
      <c r="A1531" s="117"/>
      <c r="B1531" s="163"/>
      <c r="C1531" s="164"/>
      <c r="D1531" s="164"/>
      <c r="E1531" s="164"/>
    </row>
    <row r="1532" spans="1:5" s="176" customFormat="1">
      <c r="A1532" s="117"/>
      <c r="B1532" s="163"/>
      <c r="C1532" s="164"/>
      <c r="D1532" s="164"/>
      <c r="E1532" s="164"/>
    </row>
    <row r="1533" spans="1:5" s="176" customFormat="1">
      <c r="A1533" s="117"/>
      <c r="B1533" s="163"/>
      <c r="C1533" s="164"/>
      <c r="D1533" s="164"/>
      <c r="E1533" s="164"/>
    </row>
    <row r="1534" spans="1:5" s="176" customFormat="1">
      <c r="A1534" s="117"/>
      <c r="B1534" s="163"/>
      <c r="C1534" s="164"/>
      <c r="D1534" s="164"/>
      <c r="E1534" s="164"/>
    </row>
    <row r="1535" spans="1:5" s="176" customFormat="1">
      <c r="A1535" s="117"/>
      <c r="B1535" s="163"/>
      <c r="C1535" s="164"/>
      <c r="D1535" s="164"/>
      <c r="E1535" s="164"/>
    </row>
    <row r="1536" spans="1:5" s="176" customFormat="1">
      <c r="A1536" s="117"/>
      <c r="B1536" s="163"/>
      <c r="C1536" s="164"/>
      <c r="D1536" s="164"/>
      <c r="E1536" s="164"/>
    </row>
    <row r="1537" spans="1:5" s="176" customFormat="1">
      <c r="A1537" s="117"/>
      <c r="B1537" s="163"/>
      <c r="C1537" s="164"/>
      <c r="D1537" s="164"/>
      <c r="E1537" s="164"/>
    </row>
    <row r="1538" spans="1:5" s="176" customFormat="1">
      <c r="A1538" s="117"/>
      <c r="B1538" s="163"/>
      <c r="C1538" s="164"/>
      <c r="D1538" s="164"/>
      <c r="E1538" s="164"/>
    </row>
    <row r="1539" spans="1:5" s="176" customFormat="1">
      <c r="A1539" s="117"/>
      <c r="B1539" s="163"/>
      <c r="C1539" s="164"/>
      <c r="D1539" s="164"/>
      <c r="E1539" s="164"/>
    </row>
    <row r="1540" spans="1:5" s="176" customFormat="1">
      <c r="A1540" s="117"/>
      <c r="B1540" s="163"/>
      <c r="C1540" s="164"/>
      <c r="D1540" s="164"/>
      <c r="E1540" s="164"/>
    </row>
    <row r="1541" spans="1:5" s="176" customFormat="1">
      <c r="A1541" s="117"/>
      <c r="B1541" s="163"/>
      <c r="C1541" s="164"/>
      <c r="D1541" s="164"/>
      <c r="E1541" s="164"/>
    </row>
    <row r="1542" spans="1:5" s="176" customFormat="1">
      <c r="A1542" s="117"/>
      <c r="B1542" s="163"/>
      <c r="C1542" s="164"/>
      <c r="D1542" s="164"/>
      <c r="E1542" s="164"/>
    </row>
    <row r="1543" spans="1:5" s="176" customFormat="1">
      <c r="A1543" s="117"/>
      <c r="B1543" s="163"/>
      <c r="C1543" s="164"/>
      <c r="D1543" s="164"/>
      <c r="E1543" s="164"/>
    </row>
    <row r="1544" spans="1:5" s="176" customFormat="1">
      <c r="A1544" s="117"/>
      <c r="B1544" s="163"/>
      <c r="C1544" s="164"/>
      <c r="D1544" s="164"/>
      <c r="E1544" s="164"/>
    </row>
    <row r="1545" spans="1:5" s="176" customFormat="1">
      <c r="A1545" s="117"/>
      <c r="B1545" s="163"/>
      <c r="C1545" s="164"/>
      <c r="D1545" s="164"/>
      <c r="E1545" s="164"/>
    </row>
    <row r="1546" spans="1:5" s="176" customFormat="1">
      <c r="A1546" s="117"/>
      <c r="B1546" s="163"/>
      <c r="C1546" s="164"/>
      <c r="D1546" s="164"/>
      <c r="E1546" s="164"/>
    </row>
    <row r="1547" spans="1:5" s="176" customFormat="1">
      <c r="A1547" s="117"/>
      <c r="B1547" s="163"/>
      <c r="C1547" s="164"/>
      <c r="D1547" s="164"/>
      <c r="E1547" s="164"/>
    </row>
    <row r="1548" spans="1:5" s="176" customFormat="1">
      <c r="A1548" s="117"/>
      <c r="B1548" s="163"/>
      <c r="C1548" s="164"/>
      <c r="D1548" s="164"/>
      <c r="E1548" s="164"/>
    </row>
    <row r="1549" spans="1:5" s="176" customFormat="1">
      <c r="A1549" s="117"/>
      <c r="B1549" s="163"/>
      <c r="C1549" s="164"/>
      <c r="D1549" s="164"/>
      <c r="E1549" s="164"/>
    </row>
    <row r="1550" spans="1:5" s="176" customFormat="1">
      <c r="A1550" s="117"/>
      <c r="B1550" s="163"/>
      <c r="C1550" s="164"/>
      <c r="D1550" s="164"/>
      <c r="E1550" s="164"/>
    </row>
    <row r="1551" spans="1:5" s="176" customFormat="1">
      <c r="A1551" s="117"/>
      <c r="B1551" s="163"/>
      <c r="C1551" s="164"/>
      <c r="D1551" s="164"/>
      <c r="E1551" s="164"/>
    </row>
    <row r="1552" spans="1:5" s="176" customFormat="1">
      <c r="A1552" s="117"/>
      <c r="B1552" s="163"/>
      <c r="C1552" s="164"/>
      <c r="D1552" s="164"/>
      <c r="E1552" s="164"/>
    </row>
    <row r="1553" spans="1:5" s="176" customFormat="1">
      <c r="A1553" s="117"/>
      <c r="B1553" s="163"/>
      <c r="C1553" s="164"/>
      <c r="D1553" s="164"/>
      <c r="E1553" s="164"/>
    </row>
    <row r="1554" spans="1:5" s="176" customFormat="1">
      <c r="A1554" s="117"/>
      <c r="B1554" s="163"/>
      <c r="C1554" s="164"/>
      <c r="D1554" s="164"/>
      <c r="E1554" s="164"/>
    </row>
    <row r="1555" spans="1:5" s="176" customFormat="1">
      <c r="A1555" s="117"/>
      <c r="B1555" s="163"/>
      <c r="C1555" s="164"/>
      <c r="D1555" s="164"/>
      <c r="E1555" s="164"/>
    </row>
    <row r="1556" spans="1:5" s="176" customFormat="1">
      <c r="A1556" s="117"/>
      <c r="B1556" s="163"/>
      <c r="C1556" s="164"/>
      <c r="D1556" s="164"/>
      <c r="E1556" s="164"/>
    </row>
    <row r="1557" spans="1:5" s="176" customFormat="1">
      <c r="A1557" s="117"/>
      <c r="B1557" s="163"/>
      <c r="C1557" s="164"/>
      <c r="D1557" s="164"/>
      <c r="E1557" s="164"/>
    </row>
    <row r="1558" spans="1:5" s="176" customFormat="1">
      <c r="A1558" s="117"/>
      <c r="B1558" s="163"/>
      <c r="C1558" s="164"/>
      <c r="D1558" s="164"/>
      <c r="E1558" s="164"/>
    </row>
    <row r="1559" spans="1:5" s="176" customFormat="1">
      <c r="A1559" s="117"/>
      <c r="B1559" s="163"/>
      <c r="C1559" s="164"/>
      <c r="D1559" s="164"/>
      <c r="E1559" s="164"/>
    </row>
    <row r="1560" spans="1:5" s="176" customFormat="1">
      <c r="A1560" s="117"/>
      <c r="B1560" s="163"/>
      <c r="C1560" s="164"/>
      <c r="D1560" s="164"/>
      <c r="E1560" s="164"/>
    </row>
    <row r="1561" spans="1:5" s="176" customFormat="1">
      <c r="A1561" s="117"/>
      <c r="B1561" s="163"/>
      <c r="C1561" s="164"/>
      <c r="D1561" s="164"/>
      <c r="E1561" s="164"/>
    </row>
    <row r="1562" spans="1:5" s="176" customFormat="1">
      <c r="A1562" s="117"/>
      <c r="B1562" s="163"/>
      <c r="C1562" s="164"/>
      <c r="D1562" s="164"/>
      <c r="E1562" s="164"/>
    </row>
    <row r="1563" spans="1:5" s="176" customFormat="1">
      <c r="A1563" s="117"/>
      <c r="B1563" s="163"/>
      <c r="C1563" s="164"/>
      <c r="D1563" s="164"/>
      <c r="E1563" s="164"/>
    </row>
    <row r="1564" spans="1:5" s="176" customFormat="1">
      <c r="A1564" s="117"/>
      <c r="B1564" s="163"/>
      <c r="C1564" s="164"/>
      <c r="D1564" s="164"/>
      <c r="E1564" s="164"/>
    </row>
    <row r="1565" spans="1:5" s="176" customFormat="1">
      <c r="A1565" s="117"/>
      <c r="B1565" s="163"/>
      <c r="C1565" s="164"/>
      <c r="D1565" s="164"/>
      <c r="E1565" s="164"/>
    </row>
    <row r="1566" spans="1:5" s="176" customFormat="1">
      <c r="A1566" s="117"/>
      <c r="B1566" s="163"/>
      <c r="C1566" s="164"/>
      <c r="D1566" s="164"/>
      <c r="E1566" s="164"/>
    </row>
    <row r="1567" spans="1:5" s="176" customFormat="1">
      <c r="A1567" s="117"/>
      <c r="B1567" s="163"/>
      <c r="C1567" s="164"/>
      <c r="D1567" s="164"/>
      <c r="E1567" s="164"/>
    </row>
    <row r="1568" spans="1:5" s="176" customFormat="1">
      <c r="A1568" s="117"/>
      <c r="B1568" s="163"/>
      <c r="C1568" s="164"/>
      <c r="D1568" s="164"/>
      <c r="E1568" s="164"/>
    </row>
    <row r="1569" spans="1:5" s="176" customFormat="1">
      <c r="A1569" s="117"/>
      <c r="B1569" s="163"/>
      <c r="C1569" s="164"/>
      <c r="D1569" s="164"/>
      <c r="E1569" s="164"/>
    </row>
    <row r="1570" spans="1:5" s="176" customFormat="1">
      <c r="A1570" s="117"/>
      <c r="B1570" s="163"/>
      <c r="C1570" s="164"/>
      <c r="D1570" s="164"/>
      <c r="E1570" s="164"/>
    </row>
    <row r="1571" spans="1:5" s="176" customFormat="1">
      <c r="A1571" s="117"/>
      <c r="B1571" s="163"/>
      <c r="C1571" s="164"/>
      <c r="D1571" s="164"/>
      <c r="E1571" s="164"/>
    </row>
    <row r="1572" spans="1:5" s="176" customFormat="1">
      <c r="A1572" s="117"/>
      <c r="B1572" s="163"/>
      <c r="C1572" s="164"/>
      <c r="D1572" s="164"/>
      <c r="E1572" s="164"/>
    </row>
    <row r="1573" spans="1:5" s="176" customFormat="1">
      <c r="A1573" s="117"/>
      <c r="B1573" s="163"/>
      <c r="C1573" s="164"/>
      <c r="D1573" s="164"/>
      <c r="E1573" s="164"/>
    </row>
    <row r="1574" spans="1:5" s="176" customFormat="1">
      <c r="A1574" s="117"/>
      <c r="B1574" s="163"/>
      <c r="C1574" s="164"/>
      <c r="D1574" s="164"/>
      <c r="E1574" s="164"/>
    </row>
    <row r="1575" spans="1:5" s="176" customFormat="1">
      <c r="A1575" s="117"/>
      <c r="B1575" s="163"/>
      <c r="C1575" s="164"/>
      <c r="D1575" s="164"/>
      <c r="E1575" s="164"/>
    </row>
    <row r="1576" spans="1:5" s="176" customFormat="1">
      <c r="A1576" s="117"/>
      <c r="B1576" s="163"/>
      <c r="C1576" s="164"/>
      <c r="D1576" s="164"/>
      <c r="E1576" s="164"/>
    </row>
    <row r="1577" spans="1:5" s="176" customFormat="1">
      <c r="A1577" s="117"/>
      <c r="B1577" s="163"/>
      <c r="C1577" s="164"/>
      <c r="D1577" s="164"/>
      <c r="E1577" s="164"/>
    </row>
    <row r="1578" spans="1:5" s="176" customFormat="1">
      <c r="A1578" s="117"/>
      <c r="B1578" s="163"/>
      <c r="C1578" s="164"/>
      <c r="D1578" s="164"/>
      <c r="E1578" s="164"/>
    </row>
    <row r="1579" spans="1:5" s="176" customFormat="1">
      <c r="A1579" s="117"/>
      <c r="B1579" s="163"/>
      <c r="C1579" s="164"/>
      <c r="D1579" s="164"/>
      <c r="E1579" s="164"/>
    </row>
    <row r="1580" spans="1:5" s="176" customFormat="1">
      <c r="A1580" s="117"/>
      <c r="B1580" s="163"/>
      <c r="C1580" s="164"/>
      <c r="D1580" s="164"/>
      <c r="E1580" s="164"/>
    </row>
    <row r="1581" spans="1:5" s="176" customFormat="1">
      <c r="A1581" s="117"/>
      <c r="B1581" s="163"/>
      <c r="C1581" s="164"/>
      <c r="D1581" s="164"/>
      <c r="E1581" s="164"/>
    </row>
    <row r="1582" spans="1:5" s="176" customFormat="1">
      <c r="A1582" s="117"/>
      <c r="B1582" s="163"/>
      <c r="C1582" s="164"/>
      <c r="D1582" s="164"/>
      <c r="E1582" s="164"/>
    </row>
    <row r="1583" spans="1:5" s="176" customFormat="1">
      <c r="A1583" s="117"/>
      <c r="B1583" s="163"/>
      <c r="C1583" s="164"/>
      <c r="D1583" s="164"/>
      <c r="E1583" s="164"/>
    </row>
    <row r="1584" spans="1:5" s="176" customFormat="1">
      <c r="A1584" s="117"/>
      <c r="B1584" s="163"/>
      <c r="C1584" s="164"/>
      <c r="D1584" s="164"/>
      <c r="E1584" s="164"/>
    </row>
    <row r="1585" spans="1:5" s="176" customFormat="1">
      <c r="A1585" s="117"/>
      <c r="B1585" s="163"/>
      <c r="C1585" s="164"/>
      <c r="D1585" s="164"/>
      <c r="E1585" s="164"/>
    </row>
    <row r="1586" spans="1:5" s="176" customFormat="1">
      <c r="A1586" s="117"/>
      <c r="B1586" s="163"/>
      <c r="C1586" s="164"/>
      <c r="D1586" s="164"/>
      <c r="E1586" s="164"/>
    </row>
    <row r="1587" spans="1:5" s="176" customFormat="1">
      <c r="A1587" s="117"/>
      <c r="B1587" s="163"/>
      <c r="C1587" s="164"/>
      <c r="D1587" s="164"/>
      <c r="E1587" s="164"/>
    </row>
    <row r="1588" spans="1:5" s="176" customFormat="1">
      <c r="A1588" s="117"/>
      <c r="B1588" s="163"/>
      <c r="C1588" s="164"/>
      <c r="D1588" s="164"/>
      <c r="E1588" s="164"/>
    </row>
    <row r="1589" spans="1:5" s="176" customFormat="1">
      <c r="A1589" s="117"/>
      <c r="B1589" s="163"/>
      <c r="C1589" s="164"/>
      <c r="D1589" s="164"/>
      <c r="E1589" s="164"/>
    </row>
    <row r="1590" spans="1:5" s="176" customFormat="1">
      <c r="A1590" s="117"/>
      <c r="B1590" s="163"/>
      <c r="C1590" s="164"/>
      <c r="D1590" s="164"/>
      <c r="E1590" s="164"/>
    </row>
    <row r="1591" spans="1:5" s="176" customFormat="1">
      <c r="A1591" s="117"/>
      <c r="B1591" s="163"/>
      <c r="C1591" s="164"/>
      <c r="D1591" s="164"/>
      <c r="E1591" s="164"/>
    </row>
    <row r="1592" spans="1:5" s="176" customFormat="1">
      <c r="A1592" s="117"/>
      <c r="B1592" s="163"/>
      <c r="C1592" s="164"/>
      <c r="D1592" s="164"/>
      <c r="E1592" s="164"/>
    </row>
    <row r="1593" spans="1:5" s="176" customFormat="1">
      <c r="A1593" s="117"/>
      <c r="B1593" s="163"/>
      <c r="C1593" s="164"/>
      <c r="D1593" s="164"/>
      <c r="E1593" s="164"/>
    </row>
    <row r="1594" spans="1:5" s="176" customFormat="1">
      <c r="A1594" s="117"/>
      <c r="B1594" s="163"/>
      <c r="C1594" s="164"/>
      <c r="D1594" s="164"/>
      <c r="E1594" s="164"/>
    </row>
    <row r="1595" spans="1:5" s="176" customFormat="1">
      <c r="A1595" s="117"/>
      <c r="B1595" s="163"/>
      <c r="C1595" s="164"/>
      <c r="D1595" s="164"/>
      <c r="E1595" s="164"/>
    </row>
    <row r="1596" spans="1:5" s="176" customFormat="1">
      <c r="A1596" s="117"/>
      <c r="B1596" s="163"/>
      <c r="C1596" s="164"/>
      <c r="D1596" s="164"/>
      <c r="E1596" s="164"/>
    </row>
    <row r="1597" spans="1:5" s="176" customFormat="1">
      <c r="A1597" s="117"/>
      <c r="B1597" s="163"/>
      <c r="C1597" s="164"/>
      <c r="D1597" s="164"/>
      <c r="E1597" s="164"/>
    </row>
    <row r="1598" spans="1:5" s="176" customFormat="1">
      <c r="A1598" s="117"/>
      <c r="B1598" s="163"/>
      <c r="C1598" s="164"/>
      <c r="D1598" s="164"/>
      <c r="E1598" s="164"/>
    </row>
    <row r="1599" spans="1:5" s="176" customFormat="1">
      <c r="A1599" s="117"/>
      <c r="B1599" s="163"/>
      <c r="C1599" s="164"/>
      <c r="D1599" s="164"/>
      <c r="E1599" s="164"/>
    </row>
    <row r="1600" spans="1:5" s="176" customFormat="1">
      <c r="A1600" s="117"/>
      <c r="B1600" s="163"/>
      <c r="C1600" s="164"/>
      <c r="D1600" s="164"/>
      <c r="E1600" s="164"/>
    </row>
    <row r="1601" spans="1:5" s="176" customFormat="1">
      <c r="A1601" s="117"/>
      <c r="B1601" s="163"/>
      <c r="C1601" s="164"/>
      <c r="D1601" s="164"/>
      <c r="E1601" s="164"/>
    </row>
    <row r="1602" spans="1:5" s="176" customFormat="1">
      <c r="A1602" s="117"/>
      <c r="B1602" s="163"/>
      <c r="C1602" s="164"/>
      <c r="D1602" s="164"/>
      <c r="E1602" s="164"/>
    </row>
    <row r="1603" spans="1:5" s="176" customFormat="1">
      <c r="A1603" s="117"/>
      <c r="B1603" s="163"/>
      <c r="C1603" s="164"/>
      <c r="D1603" s="164"/>
      <c r="E1603" s="164"/>
    </row>
    <row r="1604" spans="1:5" s="176" customFormat="1">
      <c r="A1604" s="117"/>
      <c r="B1604" s="163"/>
      <c r="C1604" s="164"/>
      <c r="D1604" s="164"/>
      <c r="E1604" s="164"/>
    </row>
    <row r="1605" spans="1:5" s="176" customFormat="1">
      <c r="A1605" s="117"/>
      <c r="B1605" s="163"/>
      <c r="C1605" s="164"/>
      <c r="D1605" s="164"/>
      <c r="E1605" s="164"/>
    </row>
    <row r="1606" spans="1:5" s="176" customFormat="1">
      <c r="A1606" s="117"/>
      <c r="B1606" s="163"/>
      <c r="C1606" s="164"/>
      <c r="D1606" s="164"/>
      <c r="E1606" s="164"/>
    </row>
    <row r="1607" spans="1:5" s="176" customFormat="1">
      <c r="A1607" s="117"/>
      <c r="B1607" s="163"/>
      <c r="C1607" s="164"/>
      <c r="D1607" s="164"/>
      <c r="E1607" s="164"/>
    </row>
    <row r="1608" spans="1:5" s="176" customFormat="1">
      <c r="A1608" s="117"/>
      <c r="B1608" s="163"/>
      <c r="C1608" s="164"/>
      <c r="D1608" s="164"/>
      <c r="E1608" s="164"/>
    </row>
    <row r="1609" spans="1:5" s="176" customFormat="1">
      <c r="A1609" s="117"/>
      <c r="B1609" s="163"/>
      <c r="C1609" s="164"/>
      <c r="D1609" s="164"/>
      <c r="E1609" s="164"/>
    </row>
    <row r="1610" spans="1:5" s="176" customFormat="1">
      <c r="A1610" s="117"/>
      <c r="B1610" s="163"/>
      <c r="C1610" s="164"/>
      <c r="D1610" s="164"/>
      <c r="E1610" s="164"/>
    </row>
    <row r="1611" spans="1:5" s="176" customFormat="1">
      <c r="A1611" s="117"/>
      <c r="B1611" s="163"/>
      <c r="C1611" s="164"/>
      <c r="D1611" s="164"/>
      <c r="E1611" s="164"/>
    </row>
    <row r="1612" spans="1:5" s="176" customFormat="1">
      <c r="A1612" s="117"/>
      <c r="B1612" s="163"/>
      <c r="C1612" s="164"/>
      <c r="D1612" s="164"/>
      <c r="E1612" s="164"/>
    </row>
    <row r="1613" spans="1:5" s="176" customFormat="1">
      <c r="A1613" s="117"/>
      <c r="B1613" s="163"/>
      <c r="C1613" s="164"/>
      <c r="D1613" s="164"/>
      <c r="E1613" s="164"/>
    </row>
    <row r="1614" spans="1:5" s="176" customFormat="1">
      <c r="A1614" s="117"/>
      <c r="B1614" s="163"/>
      <c r="C1614" s="164"/>
      <c r="D1614" s="164"/>
      <c r="E1614" s="164"/>
    </row>
    <row r="1615" spans="1:5" s="176" customFormat="1">
      <c r="A1615" s="117"/>
      <c r="B1615" s="163"/>
      <c r="C1615" s="164"/>
      <c r="D1615" s="164"/>
      <c r="E1615" s="164"/>
    </row>
    <row r="1616" spans="1:5" s="176" customFormat="1">
      <c r="A1616" s="117"/>
      <c r="B1616" s="163"/>
      <c r="C1616" s="164"/>
      <c r="D1616" s="164"/>
      <c r="E1616" s="164"/>
    </row>
    <row r="1617" spans="1:5" s="176" customFormat="1">
      <c r="A1617" s="117"/>
      <c r="B1617" s="163"/>
      <c r="C1617" s="164"/>
      <c r="D1617" s="164"/>
      <c r="E1617" s="164"/>
    </row>
    <row r="1618" spans="1:5" s="176" customFormat="1">
      <c r="A1618" s="117"/>
      <c r="B1618" s="163"/>
      <c r="C1618" s="164"/>
      <c r="D1618" s="164"/>
      <c r="E1618" s="164"/>
    </row>
    <row r="1619" spans="1:5" s="176" customFormat="1">
      <c r="A1619" s="117"/>
      <c r="B1619" s="163"/>
      <c r="C1619" s="164"/>
      <c r="D1619" s="164"/>
      <c r="E1619" s="164"/>
    </row>
    <row r="1620" spans="1:5" s="176" customFormat="1">
      <c r="A1620" s="117"/>
      <c r="B1620" s="163"/>
      <c r="C1620" s="164"/>
      <c r="D1620" s="164"/>
      <c r="E1620" s="164"/>
    </row>
    <row r="1621" spans="1:5" s="176" customFormat="1">
      <c r="A1621" s="117"/>
      <c r="B1621" s="163"/>
      <c r="C1621" s="164"/>
      <c r="D1621" s="164"/>
      <c r="E1621" s="164"/>
    </row>
    <row r="1622" spans="1:5" s="176" customFormat="1">
      <c r="A1622" s="117"/>
      <c r="B1622" s="163"/>
      <c r="C1622" s="164"/>
      <c r="D1622" s="164"/>
      <c r="E1622" s="164"/>
    </row>
    <row r="1623" spans="1:5" s="176" customFormat="1">
      <c r="A1623" s="117"/>
      <c r="B1623" s="163"/>
      <c r="C1623" s="164"/>
      <c r="D1623" s="164"/>
      <c r="E1623" s="164"/>
    </row>
    <row r="1624" spans="1:5" s="176" customFormat="1">
      <c r="A1624" s="117"/>
      <c r="B1624" s="163"/>
      <c r="C1624" s="164"/>
      <c r="D1624" s="164"/>
      <c r="E1624" s="164"/>
    </row>
    <row r="1625" spans="1:5" s="176" customFormat="1">
      <c r="A1625" s="117"/>
      <c r="B1625" s="163"/>
      <c r="C1625" s="164"/>
      <c r="D1625" s="164"/>
      <c r="E1625" s="164"/>
    </row>
    <row r="1626" spans="1:5" s="176" customFormat="1">
      <c r="A1626" s="117"/>
      <c r="B1626" s="163"/>
      <c r="C1626" s="164"/>
      <c r="D1626" s="164"/>
      <c r="E1626" s="164"/>
    </row>
    <row r="1627" spans="1:5" s="176" customFormat="1">
      <c r="A1627" s="117"/>
      <c r="B1627" s="163"/>
      <c r="C1627" s="164"/>
      <c r="D1627" s="164"/>
      <c r="E1627" s="164"/>
    </row>
    <row r="1628" spans="1:5" s="176" customFormat="1">
      <c r="A1628" s="117"/>
      <c r="B1628" s="163"/>
      <c r="C1628" s="164"/>
      <c r="D1628" s="164"/>
      <c r="E1628" s="164"/>
    </row>
    <row r="1629" spans="1:5" s="176" customFormat="1">
      <c r="A1629" s="117"/>
      <c r="B1629" s="163"/>
      <c r="C1629" s="164"/>
      <c r="D1629" s="164"/>
      <c r="E1629" s="164"/>
    </row>
    <row r="1630" spans="1:5" s="176" customFormat="1">
      <c r="A1630" s="117"/>
      <c r="B1630" s="163"/>
      <c r="C1630" s="164"/>
      <c r="D1630" s="164"/>
      <c r="E1630" s="164"/>
    </row>
    <row r="1631" spans="1:5" s="176" customFormat="1">
      <c r="A1631" s="117"/>
      <c r="B1631" s="163"/>
      <c r="C1631" s="164"/>
      <c r="D1631" s="164"/>
      <c r="E1631" s="164"/>
    </row>
    <row r="1632" spans="1:5" s="176" customFormat="1">
      <c r="A1632" s="117"/>
      <c r="B1632" s="163"/>
      <c r="C1632" s="164"/>
      <c r="D1632" s="164"/>
      <c r="E1632" s="164"/>
    </row>
    <row r="1633" spans="1:5" s="176" customFormat="1">
      <c r="A1633" s="117"/>
      <c r="B1633" s="163"/>
      <c r="C1633" s="164"/>
      <c r="D1633" s="164"/>
      <c r="E1633" s="164"/>
    </row>
    <row r="1634" spans="1:5" s="176" customFormat="1">
      <c r="A1634" s="117"/>
      <c r="B1634" s="163"/>
      <c r="C1634" s="164"/>
      <c r="D1634" s="164"/>
      <c r="E1634" s="164"/>
    </row>
    <row r="1635" spans="1:5" s="176" customFormat="1">
      <c r="A1635" s="117"/>
      <c r="B1635" s="163"/>
      <c r="C1635" s="164"/>
      <c r="D1635" s="164"/>
      <c r="E1635" s="164"/>
    </row>
    <row r="1636" spans="1:5" s="176" customFormat="1">
      <c r="A1636" s="117"/>
      <c r="B1636" s="163"/>
      <c r="C1636" s="164"/>
      <c r="D1636" s="164"/>
      <c r="E1636" s="164"/>
    </row>
    <row r="1637" spans="1:5" s="176" customFormat="1">
      <c r="A1637" s="117"/>
      <c r="B1637" s="163"/>
      <c r="C1637" s="164"/>
      <c r="D1637" s="164"/>
      <c r="E1637" s="164"/>
    </row>
    <row r="1638" spans="1:5" s="176" customFormat="1">
      <c r="A1638" s="117"/>
      <c r="B1638" s="163"/>
      <c r="C1638" s="164"/>
      <c r="D1638" s="164"/>
      <c r="E1638" s="164"/>
    </row>
    <row r="1639" spans="1:5" s="176" customFormat="1">
      <c r="A1639" s="117"/>
      <c r="B1639" s="163"/>
      <c r="C1639" s="164"/>
      <c r="D1639" s="164"/>
      <c r="E1639" s="164"/>
    </row>
    <row r="1640" spans="1:5" s="176" customFormat="1">
      <c r="A1640" s="117"/>
      <c r="B1640" s="163"/>
      <c r="C1640" s="164"/>
      <c r="D1640" s="164"/>
      <c r="E1640" s="164"/>
    </row>
    <row r="1641" spans="1:5" s="176" customFormat="1">
      <c r="A1641" s="117"/>
      <c r="B1641" s="163"/>
      <c r="C1641" s="164"/>
      <c r="D1641" s="164"/>
      <c r="E1641" s="164"/>
    </row>
    <row r="1642" spans="1:5" s="176" customFormat="1">
      <c r="A1642" s="117"/>
      <c r="B1642" s="163"/>
      <c r="C1642" s="164"/>
      <c r="D1642" s="164"/>
      <c r="E1642" s="164"/>
    </row>
    <row r="1643" spans="1:5" s="176" customFormat="1">
      <c r="A1643" s="117"/>
      <c r="B1643" s="163"/>
      <c r="C1643" s="164"/>
      <c r="D1643" s="164"/>
      <c r="E1643" s="164"/>
    </row>
    <row r="1644" spans="1:5" s="176" customFormat="1">
      <c r="A1644" s="117"/>
      <c r="B1644" s="163"/>
      <c r="C1644" s="164"/>
      <c r="D1644" s="164"/>
      <c r="E1644" s="164"/>
    </row>
    <row r="1645" spans="1:5" s="176" customFormat="1">
      <c r="A1645" s="117"/>
      <c r="B1645" s="163"/>
      <c r="C1645" s="164"/>
      <c r="D1645" s="164"/>
      <c r="E1645" s="164"/>
    </row>
    <row r="1646" spans="1:5" s="176" customFormat="1">
      <c r="A1646" s="117"/>
      <c r="B1646" s="163"/>
      <c r="C1646" s="164"/>
      <c r="D1646" s="164"/>
      <c r="E1646" s="164"/>
    </row>
    <row r="1647" spans="1:5" s="176" customFormat="1">
      <c r="A1647" s="117"/>
      <c r="B1647" s="163"/>
      <c r="C1647" s="164"/>
      <c r="D1647" s="164"/>
      <c r="E1647" s="164"/>
    </row>
    <row r="1648" spans="1:5" s="176" customFormat="1">
      <c r="A1648" s="117"/>
      <c r="B1648" s="163"/>
      <c r="C1648" s="164"/>
      <c r="D1648" s="164"/>
      <c r="E1648" s="164"/>
    </row>
    <row r="1649" spans="1:5" s="176" customFormat="1">
      <c r="A1649" s="117"/>
      <c r="B1649" s="163"/>
      <c r="C1649" s="164"/>
      <c r="D1649" s="164"/>
      <c r="E1649" s="164"/>
    </row>
    <row r="1650" spans="1:5" s="176" customFormat="1">
      <c r="A1650" s="117"/>
      <c r="B1650" s="163"/>
      <c r="C1650" s="164"/>
      <c r="D1650" s="164"/>
      <c r="E1650" s="164"/>
    </row>
    <row r="1651" spans="1:5" s="176" customFormat="1">
      <c r="A1651" s="117"/>
      <c r="B1651" s="163"/>
      <c r="C1651" s="164"/>
      <c r="D1651" s="164"/>
      <c r="E1651" s="164"/>
    </row>
    <row r="1652" spans="1:5" s="176" customFormat="1">
      <c r="A1652" s="117"/>
      <c r="B1652" s="163"/>
      <c r="C1652" s="164"/>
      <c r="D1652" s="164"/>
      <c r="E1652" s="164"/>
    </row>
    <row r="1653" spans="1:5" s="176" customFormat="1">
      <c r="A1653" s="117"/>
      <c r="B1653" s="163"/>
      <c r="C1653" s="164"/>
      <c r="D1653" s="164"/>
      <c r="E1653" s="164"/>
    </row>
    <row r="1654" spans="1:5" s="176" customFormat="1">
      <c r="A1654" s="117"/>
      <c r="B1654" s="163"/>
      <c r="C1654" s="164"/>
      <c r="D1654" s="164"/>
      <c r="E1654" s="164"/>
    </row>
    <row r="1655" spans="1:5" s="176" customFormat="1">
      <c r="A1655" s="117"/>
      <c r="B1655" s="163"/>
      <c r="C1655" s="164"/>
      <c r="D1655" s="164"/>
      <c r="E1655" s="164"/>
    </row>
    <row r="1656" spans="1:5" s="176" customFormat="1">
      <c r="A1656" s="117"/>
      <c r="B1656" s="163"/>
      <c r="C1656" s="164"/>
      <c r="D1656" s="164"/>
      <c r="E1656" s="164"/>
    </row>
    <row r="1657" spans="1:5" s="176" customFormat="1">
      <c r="A1657" s="117"/>
      <c r="B1657" s="163"/>
      <c r="C1657" s="164"/>
      <c r="D1657" s="164"/>
      <c r="E1657" s="164"/>
    </row>
    <row r="1658" spans="1:5" s="176" customFormat="1">
      <c r="A1658" s="117"/>
      <c r="B1658" s="163"/>
      <c r="C1658" s="164"/>
      <c r="D1658" s="164"/>
      <c r="E1658" s="164"/>
    </row>
    <row r="1659" spans="1:5" s="176" customFormat="1">
      <c r="A1659" s="117"/>
      <c r="B1659" s="163"/>
      <c r="C1659" s="164"/>
      <c r="D1659" s="164"/>
      <c r="E1659" s="164"/>
    </row>
    <row r="1660" spans="1:5" s="176" customFormat="1">
      <c r="A1660" s="117"/>
      <c r="B1660" s="163"/>
      <c r="C1660" s="164"/>
      <c r="D1660" s="164"/>
      <c r="E1660" s="164"/>
    </row>
    <row r="1661" spans="1:5" s="176" customFormat="1">
      <c r="A1661" s="117"/>
      <c r="B1661" s="163"/>
      <c r="C1661" s="164"/>
      <c r="D1661" s="164"/>
      <c r="E1661" s="164"/>
    </row>
    <row r="1662" spans="1:5" s="176" customFormat="1">
      <c r="A1662" s="117"/>
      <c r="B1662" s="163"/>
      <c r="C1662" s="164"/>
      <c r="D1662" s="164"/>
      <c r="E1662" s="164"/>
    </row>
    <row r="1663" spans="1:5" s="176" customFormat="1">
      <c r="A1663" s="117"/>
      <c r="B1663" s="163"/>
      <c r="C1663" s="164"/>
      <c r="D1663" s="164"/>
      <c r="E1663" s="164"/>
    </row>
    <row r="1664" spans="1:5" s="176" customFormat="1">
      <c r="A1664" s="117"/>
      <c r="B1664" s="163"/>
      <c r="C1664" s="164"/>
      <c r="D1664" s="164"/>
      <c r="E1664" s="164"/>
    </row>
    <row r="1665" spans="1:5" s="176" customFormat="1">
      <c r="A1665" s="117"/>
      <c r="B1665" s="163"/>
      <c r="C1665" s="164"/>
      <c r="D1665" s="164"/>
      <c r="E1665" s="164"/>
    </row>
    <row r="1666" spans="1:5" s="176" customFormat="1">
      <c r="A1666" s="117"/>
      <c r="B1666" s="163"/>
      <c r="C1666" s="164"/>
      <c r="D1666" s="164"/>
      <c r="E1666" s="164"/>
    </row>
    <row r="1667" spans="1:5" s="176" customFormat="1">
      <c r="A1667" s="117"/>
      <c r="B1667" s="163"/>
      <c r="C1667" s="164"/>
      <c r="D1667" s="164"/>
      <c r="E1667" s="164"/>
    </row>
    <row r="1668" spans="1:5" s="176" customFormat="1">
      <c r="A1668" s="117"/>
      <c r="B1668" s="163"/>
      <c r="C1668" s="164"/>
      <c r="D1668" s="164"/>
      <c r="E1668" s="164"/>
    </row>
    <row r="1669" spans="1:5" s="176" customFormat="1">
      <c r="A1669" s="117"/>
      <c r="B1669" s="163"/>
      <c r="C1669" s="164"/>
      <c r="D1669" s="164"/>
      <c r="E1669" s="164"/>
    </row>
    <row r="1670" spans="1:5" s="176" customFormat="1">
      <c r="A1670" s="117"/>
      <c r="B1670" s="163"/>
      <c r="C1670" s="164"/>
      <c r="D1670" s="164"/>
      <c r="E1670" s="164"/>
    </row>
    <row r="1671" spans="1:5" s="176" customFormat="1">
      <c r="A1671" s="117"/>
      <c r="B1671" s="163"/>
      <c r="C1671" s="164"/>
      <c r="D1671" s="164"/>
      <c r="E1671" s="164"/>
    </row>
    <row r="1672" spans="1:5" s="176" customFormat="1">
      <c r="A1672" s="117"/>
      <c r="B1672" s="163"/>
      <c r="C1672" s="164"/>
      <c r="D1672" s="164"/>
      <c r="E1672" s="164"/>
    </row>
    <row r="1673" spans="1:5" s="176" customFormat="1">
      <c r="A1673" s="117"/>
      <c r="B1673" s="163"/>
      <c r="C1673" s="164"/>
      <c r="D1673" s="164"/>
      <c r="E1673" s="164"/>
    </row>
    <row r="1674" spans="1:5" s="176" customFormat="1">
      <c r="A1674" s="117"/>
      <c r="B1674" s="163"/>
      <c r="C1674" s="164"/>
      <c r="D1674" s="164"/>
      <c r="E1674" s="164"/>
    </row>
    <row r="1675" spans="1:5" s="176" customFormat="1">
      <c r="A1675" s="117"/>
      <c r="B1675" s="163"/>
      <c r="C1675" s="164"/>
      <c r="D1675" s="164"/>
      <c r="E1675" s="164"/>
    </row>
    <row r="1676" spans="1:5" s="176" customFormat="1">
      <c r="A1676" s="117"/>
      <c r="B1676" s="163"/>
      <c r="C1676" s="164"/>
      <c r="D1676" s="164"/>
      <c r="E1676" s="164"/>
    </row>
    <row r="1677" spans="1:5" s="176" customFormat="1">
      <c r="A1677" s="117"/>
      <c r="B1677" s="163"/>
      <c r="C1677" s="164"/>
      <c r="D1677" s="164"/>
      <c r="E1677" s="164"/>
    </row>
    <row r="1678" spans="1:5" s="176" customFormat="1">
      <c r="A1678" s="117"/>
      <c r="B1678" s="163"/>
      <c r="C1678" s="164"/>
      <c r="D1678" s="164"/>
      <c r="E1678" s="164"/>
    </row>
    <row r="1679" spans="1:5" s="176" customFormat="1">
      <c r="A1679" s="117"/>
      <c r="B1679" s="163"/>
      <c r="C1679" s="164"/>
      <c r="D1679" s="164"/>
      <c r="E1679" s="164"/>
    </row>
    <row r="1680" spans="1:5" s="176" customFormat="1">
      <c r="A1680" s="117"/>
      <c r="B1680" s="163"/>
      <c r="C1680" s="164"/>
      <c r="D1680" s="164"/>
      <c r="E1680" s="164"/>
    </row>
    <row r="1681" spans="1:5" s="176" customFormat="1">
      <c r="A1681" s="117"/>
      <c r="B1681" s="163"/>
      <c r="C1681" s="164"/>
      <c r="D1681" s="164"/>
      <c r="E1681" s="164"/>
    </row>
    <row r="1682" spans="1:5" s="176" customFormat="1">
      <c r="A1682" s="117"/>
      <c r="B1682" s="163"/>
      <c r="C1682" s="164"/>
      <c r="D1682" s="164"/>
      <c r="E1682" s="164"/>
    </row>
    <row r="1683" spans="1:5" s="176" customFormat="1">
      <c r="A1683" s="117"/>
      <c r="B1683" s="163"/>
      <c r="C1683" s="164"/>
      <c r="D1683" s="164"/>
      <c r="E1683" s="164"/>
    </row>
    <row r="1684" spans="1:5" s="176" customFormat="1">
      <c r="A1684" s="117"/>
      <c r="B1684" s="163"/>
      <c r="C1684" s="164"/>
      <c r="D1684" s="164"/>
      <c r="E1684" s="164"/>
    </row>
    <row r="1685" spans="1:5" s="176" customFormat="1">
      <c r="A1685" s="117"/>
      <c r="B1685" s="163"/>
      <c r="C1685" s="164"/>
      <c r="D1685" s="164"/>
      <c r="E1685" s="164"/>
    </row>
    <row r="1686" spans="1:5" s="176" customFormat="1">
      <c r="A1686" s="117"/>
      <c r="B1686" s="163"/>
      <c r="C1686" s="164"/>
      <c r="D1686" s="164"/>
      <c r="E1686" s="164"/>
    </row>
    <row r="1687" spans="1:5" s="176" customFormat="1">
      <c r="A1687" s="117"/>
      <c r="B1687" s="163"/>
      <c r="C1687" s="164"/>
      <c r="D1687" s="164"/>
      <c r="E1687" s="164"/>
    </row>
    <row r="1688" spans="1:5" s="176" customFormat="1">
      <c r="A1688" s="117"/>
      <c r="B1688" s="163"/>
      <c r="C1688" s="164"/>
      <c r="D1688" s="164"/>
      <c r="E1688" s="164"/>
    </row>
    <row r="1689" spans="1:5" s="176" customFormat="1">
      <c r="A1689" s="117"/>
      <c r="B1689" s="163"/>
      <c r="C1689" s="164"/>
      <c r="D1689" s="164"/>
      <c r="E1689" s="164"/>
    </row>
    <row r="1690" spans="1:5" s="176" customFormat="1">
      <c r="A1690" s="117"/>
      <c r="B1690" s="163"/>
      <c r="C1690" s="164"/>
      <c r="D1690" s="164"/>
      <c r="E1690" s="164"/>
    </row>
    <row r="1691" spans="1:5" s="176" customFormat="1">
      <c r="A1691" s="117"/>
      <c r="B1691" s="163"/>
      <c r="C1691" s="164"/>
      <c r="D1691" s="164"/>
      <c r="E1691" s="164"/>
    </row>
    <row r="1692" spans="1:5" s="176" customFormat="1">
      <c r="A1692" s="117"/>
      <c r="B1692" s="163"/>
      <c r="C1692" s="164"/>
      <c r="D1692" s="164"/>
      <c r="E1692" s="164"/>
    </row>
    <row r="1693" spans="1:5" s="176" customFormat="1">
      <c r="A1693" s="117"/>
      <c r="B1693" s="163"/>
      <c r="C1693" s="164"/>
      <c r="D1693" s="164"/>
      <c r="E1693" s="164"/>
    </row>
    <row r="1694" spans="1:5" s="176" customFormat="1">
      <c r="A1694" s="117"/>
      <c r="B1694" s="163"/>
      <c r="C1694" s="164"/>
      <c r="D1694" s="164"/>
      <c r="E1694" s="164"/>
    </row>
    <row r="1695" spans="1:5" s="176" customFormat="1">
      <c r="A1695" s="117"/>
      <c r="B1695" s="163"/>
      <c r="C1695" s="164"/>
      <c r="D1695" s="164"/>
      <c r="E1695" s="164"/>
    </row>
    <row r="1696" spans="1:5" s="176" customFormat="1">
      <c r="A1696" s="117"/>
      <c r="B1696" s="163"/>
      <c r="C1696" s="164"/>
      <c r="D1696" s="164"/>
      <c r="E1696" s="164"/>
    </row>
    <row r="1697" spans="1:5" s="176" customFormat="1">
      <c r="A1697" s="117"/>
      <c r="B1697" s="163"/>
      <c r="C1697" s="164"/>
      <c r="D1697" s="164"/>
      <c r="E1697" s="164"/>
    </row>
    <row r="1698" spans="1:5" s="176" customFormat="1">
      <c r="A1698" s="117"/>
      <c r="B1698" s="163"/>
      <c r="C1698" s="164"/>
      <c r="D1698" s="164"/>
      <c r="E1698" s="164"/>
    </row>
    <row r="1699" spans="1:5" s="176" customFormat="1">
      <c r="A1699" s="117"/>
      <c r="B1699" s="163"/>
      <c r="C1699" s="164"/>
      <c r="D1699" s="164"/>
      <c r="E1699" s="164"/>
    </row>
    <row r="1700" spans="1:5" s="176" customFormat="1">
      <c r="A1700" s="117"/>
      <c r="B1700" s="163"/>
      <c r="C1700" s="164"/>
      <c r="D1700" s="164"/>
      <c r="E1700" s="164"/>
    </row>
    <row r="1701" spans="1:5" s="176" customFormat="1">
      <c r="A1701" s="117"/>
      <c r="B1701" s="163"/>
      <c r="C1701" s="164"/>
      <c r="D1701" s="164"/>
      <c r="E1701" s="164"/>
    </row>
    <row r="1702" spans="1:5" s="176" customFormat="1">
      <c r="A1702" s="117"/>
      <c r="B1702" s="163"/>
      <c r="C1702" s="164"/>
      <c r="D1702" s="164"/>
      <c r="E1702" s="164"/>
    </row>
    <row r="1703" spans="1:5" s="176" customFormat="1">
      <c r="A1703" s="117"/>
      <c r="B1703" s="163"/>
      <c r="C1703" s="164"/>
      <c r="D1703" s="164"/>
      <c r="E1703" s="164"/>
    </row>
    <row r="1704" spans="1:5" s="176" customFormat="1">
      <c r="A1704" s="117"/>
      <c r="B1704" s="163"/>
      <c r="C1704" s="164"/>
      <c r="D1704" s="164"/>
      <c r="E1704" s="164"/>
    </row>
    <row r="1705" spans="1:5" s="176" customFormat="1">
      <c r="A1705" s="117"/>
      <c r="B1705" s="163"/>
      <c r="C1705" s="164"/>
      <c r="D1705" s="164"/>
      <c r="E1705" s="164"/>
    </row>
    <row r="1706" spans="1:5" s="176" customFormat="1">
      <c r="A1706" s="117"/>
      <c r="B1706" s="163"/>
      <c r="C1706" s="164"/>
      <c r="D1706" s="164"/>
      <c r="E1706" s="164"/>
    </row>
    <row r="1707" spans="1:5" s="176" customFormat="1">
      <c r="A1707" s="117"/>
      <c r="B1707" s="163"/>
      <c r="C1707" s="164"/>
      <c r="D1707" s="164"/>
      <c r="E1707" s="164"/>
    </row>
    <row r="1708" spans="1:5" s="176" customFormat="1">
      <c r="A1708" s="117"/>
      <c r="B1708" s="163"/>
      <c r="C1708" s="164"/>
      <c r="D1708" s="164"/>
      <c r="E1708" s="164"/>
    </row>
    <row r="1709" spans="1:5" s="176" customFormat="1">
      <c r="A1709" s="117"/>
      <c r="B1709" s="163"/>
      <c r="C1709" s="164"/>
      <c r="D1709" s="164"/>
      <c r="E1709" s="164"/>
    </row>
    <row r="1710" spans="1:5" s="176" customFormat="1">
      <c r="A1710" s="117"/>
      <c r="B1710" s="163"/>
      <c r="C1710" s="164"/>
      <c r="D1710" s="164"/>
      <c r="E1710" s="164"/>
    </row>
    <row r="1711" spans="1:5" s="176" customFormat="1">
      <c r="A1711" s="117"/>
      <c r="B1711" s="163"/>
      <c r="C1711" s="164"/>
      <c r="D1711" s="164"/>
      <c r="E1711" s="164"/>
    </row>
    <row r="1712" spans="1:5" s="176" customFormat="1">
      <c r="A1712" s="117"/>
      <c r="B1712" s="163"/>
      <c r="C1712" s="164"/>
      <c r="D1712" s="164"/>
      <c r="E1712" s="164"/>
    </row>
    <row r="1713" spans="1:5" s="176" customFormat="1">
      <c r="A1713" s="117"/>
      <c r="B1713" s="163"/>
      <c r="C1713" s="164"/>
      <c r="D1713" s="164"/>
      <c r="E1713" s="164"/>
    </row>
    <row r="1714" spans="1:5" s="176" customFormat="1">
      <c r="A1714" s="117"/>
      <c r="B1714" s="163"/>
      <c r="C1714" s="164"/>
      <c r="D1714" s="164"/>
      <c r="E1714" s="164"/>
    </row>
    <row r="1715" spans="1:5" s="176" customFormat="1">
      <c r="A1715" s="117"/>
      <c r="B1715" s="163"/>
      <c r="C1715" s="164"/>
      <c r="D1715" s="164"/>
      <c r="E1715" s="164"/>
    </row>
    <row r="1716" spans="1:5" s="176" customFormat="1">
      <c r="A1716" s="117"/>
      <c r="B1716" s="163"/>
      <c r="C1716" s="164"/>
      <c r="D1716" s="164"/>
      <c r="E1716" s="164"/>
    </row>
    <row r="1717" spans="1:5" s="176" customFormat="1">
      <c r="A1717" s="117"/>
      <c r="B1717" s="163"/>
      <c r="C1717" s="164"/>
      <c r="D1717" s="164"/>
      <c r="E1717" s="164"/>
    </row>
    <row r="1718" spans="1:5" s="176" customFormat="1">
      <c r="A1718" s="117"/>
      <c r="B1718" s="163"/>
      <c r="C1718" s="164"/>
      <c r="D1718" s="164"/>
      <c r="E1718" s="164"/>
    </row>
    <row r="1719" spans="1:5" s="176" customFormat="1">
      <c r="A1719" s="117"/>
      <c r="B1719" s="163"/>
      <c r="C1719" s="164"/>
      <c r="D1719" s="164"/>
      <c r="E1719" s="164"/>
    </row>
    <row r="1720" spans="1:5" s="176" customFormat="1">
      <c r="A1720" s="117"/>
      <c r="B1720" s="163"/>
      <c r="C1720" s="164"/>
      <c r="D1720" s="164"/>
      <c r="E1720" s="164"/>
    </row>
    <row r="1721" spans="1:5" s="176" customFormat="1">
      <c r="A1721" s="117"/>
      <c r="B1721" s="163"/>
      <c r="C1721" s="164"/>
      <c r="D1721" s="164"/>
      <c r="E1721" s="164"/>
    </row>
    <row r="1722" spans="1:5" s="176" customFormat="1">
      <c r="A1722" s="117"/>
      <c r="B1722" s="163"/>
      <c r="C1722" s="164"/>
      <c r="D1722" s="164"/>
      <c r="E1722" s="164"/>
    </row>
    <row r="1723" spans="1:5" s="176" customFormat="1">
      <c r="A1723" s="117"/>
      <c r="B1723" s="163"/>
      <c r="C1723" s="164"/>
      <c r="D1723" s="164"/>
      <c r="E1723" s="164"/>
    </row>
    <row r="1724" spans="1:5" s="176" customFormat="1">
      <c r="A1724" s="117"/>
      <c r="B1724" s="163"/>
      <c r="C1724" s="164"/>
      <c r="D1724" s="164"/>
      <c r="E1724" s="164"/>
    </row>
    <row r="1725" spans="1:5" s="176" customFormat="1">
      <c r="A1725" s="117"/>
      <c r="B1725" s="163"/>
      <c r="C1725" s="164"/>
      <c r="D1725" s="164"/>
      <c r="E1725" s="164"/>
    </row>
    <row r="1726" spans="1:5" s="176" customFormat="1">
      <c r="A1726" s="117"/>
      <c r="B1726" s="163"/>
      <c r="C1726" s="164"/>
      <c r="D1726" s="164"/>
      <c r="E1726" s="164"/>
    </row>
    <row r="1727" spans="1:5" s="176" customFormat="1">
      <c r="A1727" s="117"/>
      <c r="B1727" s="163"/>
      <c r="C1727" s="164"/>
      <c r="D1727" s="164"/>
      <c r="E1727" s="164"/>
    </row>
    <row r="1728" spans="1:5" s="176" customFormat="1">
      <c r="A1728" s="117"/>
      <c r="B1728" s="163"/>
      <c r="C1728" s="164"/>
      <c r="D1728" s="164"/>
      <c r="E1728" s="164"/>
    </row>
    <row r="1729" spans="1:5" s="176" customFormat="1">
      <c r="A1729" s="117"/>
      <c r="B1729" s="163"/>
      <c r="C1729" s="164"/>
      <c r="D1729" s="164"/>
      <c r="E1729" s="164"/>
    </row>
    <row r="1730" spans="1:5" s="176" customFormat="1">
      <c r="A1730" s="117"/>
      <c r="B1730" s="163"/>
      <c r="C1730" s="164"/>
      <c r="D1730" s="164"/>
      <c r="E1730" s="164"/>
    </row>
    <row r="1731" spans="1:5" s="176" customFormat="1">
      <c r="A1731" s="117"/>
      <c r="B1731" s="163"/>
      <c r="C1731" s="164"/>
      <c r="D1731" s="164"/>
      <c r="E1731" s="164"/>
    </row>
    <row r="1732" spans="1:5" s="176" customFormat="1">
      <c r="A1732" s="117"/>
      <c r="B1732" s="163"/>
      <c r="C1732" s="164"/>
      <c r="D1732" s="164"/>
      <c r="E1732" s="164"/>
    </row>
    <row r="1733" spans="1:5" s="176" customFormat="1">
      <c r="A1733" s="117"/>
      <c r="B1733" s="163"/>
      <c r="C1733" s="164"/>
      <c r="D1733" s="164"/>
      <c r="E1733" s="164"/>
    </row>
    <row r="1734" spans="1:5" s="176" customFormat="1">
      <c r="A1734" s="117"/>
      <c r="B1734" s="163"/>
      <c r="C1734" s="164"/>
      <c r="D1734" s="164"/>
      <c r="E1734" s="164"/>
    </row>
    <row r="1735" spans="1:5" s="176" customFormat="1">
      <c r="A1735" s="117"/>
      <c r="B1735" s="163"/>
      <c r="C1735" s="164"/>
      <c r="D1735" s="164"/>
      <c r="E1735" s="164"/>
    </row>
    <row r="1736" spans="1:5" s="176" customFormat="1">
      <c r="A1736" s="117"/>
      <c r="B1736" s="163"/>
      <c r="C1736" s="164"/>
      <c r="D1736" s="164"/>
      <c r="E1736" s="164"/>
    </row>
    <row r="1737" spans="1:5" s="176" customFormat="1">
      <c r="A1737" s="117"/>
      <c r="B1737" s="163"/>
      <c r="C1737" s="164"/>
      <c r="D1737" s="164"/>
      <c r="E1737" s="164"/>
    </row>
    <row r="1738" spans="1:5" s="176" customFormat="1">
      <c r="A1738" s="117"/>
      <c r="B1738" s="163"/>
      <c r="C1738" s="164"/>
      <c r="D1738" s="164"/>
      <c r="E1738" s="164"/>
    </row>
    <row r="1739" spans="1:5" s="176" customFormat="1">
      <c r="A1739" s="117"/>
      <c r="B1739" s="163"/>
      <c r="C1739" s="164"/>
      <c r="D1739" s="164"/>
      <c r="E1739" s="164"/>
    </row>
    <row r="1740" spans="1:5" s="176" customFormat="1">
      <c r="A1740" s="117"/>
      <c r="B1740" s="163"/>
      <c r="C1740" s="164"/>
      <c r="D1740" s="164"/>
      <c r="E1740" s="164"/>
    </row>
    <row r="1741" spans="1:5" s="176" customFormat="1">
      <c r="A1741" s="117"/>
      <c r="B1741" s="163"/>
      <c r="C1741" s="164"/>
      <c r="D1741" s="164"/>
      <c r="E1741" s="164"/>
    </row>
    <row r="1742" spans="1:5" s="176" customFormat="1">
      <c r="A1742" s="117"/>
      <c r="B1742" s="163"/>
      <c r="C1742" s="164"/>
      <c r="D1742" s="164"/>
      <c r="E1742" s="164"/>
    </row>
    <row r="1743" spans="1:5" s="176" customFormat="1">
      <c r="A1743" s="117"/>
      <c r="B1743" s="163"/>
      <c r="C1743" s="164"/>
      <c r="D1743" s="164"/>
      <c r="E1743" s="164"/>
    </row>
    <row r="1744" spans="1:5" s="176" customFormat="1">
      <c r="A1744" s="117"/>
      <c r="B1744" s="163"/>
      <c r="C1744" s="164"/>
      <c r="D1744" s="164"/>
      <c r="E1744" s="164"/>
    </row>
    <row r="1745" spans="1:5" s="176" customFormat="1">
      <c r="A1745" s="117"/>
      <c r="B1745" s="163"/>
      <c r="C1745" s="164"/>
      <c r="D1745" s="164"/>
      <c r="E1745" s="164"/>
    </row>
    <row r="1746" spans="1:5" s="176" customFormat="1">
      <c r="A1746" s="117"/>
      <c r="B1746" s="163"/>
      <c r="C1746" s="164"/>
      <c r="D1746" s="164"/>
      <c r="E1746" s="164"/>
    </row>
    <row r="1747" spans="1:5" s="176" customFormat="1">
      <c r="A1747" s="117"/>
      <c r="B1747" s="163"/>
      <c r="C1747" s="164"/>
      <c r="D1747" s="164"/>
      <c r="E1747" s="164"/>
    </row>
    <row r="1748" spans="1:5" s="176" customFormat="1">
      <c r="A1748" s="117"/>
      <c r="B1748" s="163"/>
      <c r="C1748" s="164"/>
      <c r="D1748" s="164"/>
      <c r="E1748" s="164"/>
    </row>
    <row r="1749" spans="1:5" s="176" customFormat="1">
      <c r="A1749" s="117"/>
      <c r="B1749" s="163"/>
      <c r="C1749" s="164"/>
      <c r="D1749" s="164"/>
      <c r="E1749" s="164"/>
    </row>
    <row r="1750" spans="1:5" s="176" customFormat="1">
      <c r="A1750" s="117"/>
      <c r="B1750" s="163"/>
      <c r="C1750" s="164"/>
      <c r="D1750" s="164"/>
      <c r="E1750" s="164"/>
    </row>
    <row r="1751" spans="1:5" s="176" customFormat="1">
      <c r="A1751" s="117"/>
      <c r="B1751" s="163"/>
      <c r="C1751" s="164"/>
      <c r="D1751" s="164"/>
      <c r="E1751" s="164"/>
    </row>
    <row r="1752" spans="1:5" s="176" customFormat="1">
      <c r="A1752" s="117"/>
      <c r="B1752" s="163"/>
      <c r="C1752" s="164"/>
      <c r="D1752" s="164"/>
      <c r="E1752" s="164"/>
    </row>
    <row r="1753" spans="1:5" s="176" customFormat="1">
      <c r="A1753" s="117"/>
      <c r="B1753" s="163"/>
      <c r="C1753" s="164"/>
      <c r="D1753" s="164"/>
      <c r="E1753" s="164"/>
    </row>
    <row r="1754" spans="1:5" s="176" customFormat="1">
      <c r="A1754" s="117"/>
      <c r="B1754" s="163"/>
      <c r="C1754" s="164"/>
      <c r="D1754" s="164"/>
      <c r="E1754" s="164"/>
    </row>
    <row r="1755" spans="1:5" s="176" customFormat="1">
      <c r="A1755" s="117"/>
      <c r="B1755" s="163"/>
      <c r="C1755" s="164"/>
      <c r="D1755" s="164"/>
      <c r="E1755" s="164"/>
    </row>
    <row r="1756" spans="1:5" s="176" customFormat="1">
      <c r="A1756" s="117"/>
      <c r="B1756" s="163"/>
      <c r="C1756" s="164"/>
      <c r="D1756" s="164"/>
      <c r="E1756" s="164"/>
    </row>
    <row r="1757" spans="1:5" s="176" customFormat="1">
      <c r="A1757" s="117"/>
      <c r="B1757" s="163"/>
      <c r="C1757" s="164"/>
      <c r="D1757" s="164"/>
      <c r="E1757" s="164"/>
    </row>
    <row r="1758" spans="1:5" s="176" customFormat="1">
      <c r="A1758" s="117"/>
      <c r="B1758" s="163"/>
      <c r="C1758" s="164"/>
      <c r="D1758" s="164"/>
      <c r="E1758" s="164"/>
    </row>
    <row r="1759" spans="1:5" s="176" customFormat="1">
      <c r="A1759" s="117"/>
      <c r="B1759" s="163"/>
      <c r="C1759" s="164"/>
      <c r="D1759" s="164"/>
      <c r="E1759" s="164"/>
    </row>
    <row r="1760" spans="1:5" s="176" customFormat="1">
      <c r="A1760" s="117"/>
      <c r="B1760" s="163"/>
      <c r="C1760" s="164"/>
      <c r="D1760" s="164"/>
      <c r="E1760" s="164"/>
    </row>
    <row r="1761" spans="1:5" s="176" customFormat="1">
      <c r="A1761" s="117"/>
      <c r="B1761" s="163"/>
      <c r="C1761" s="164"/>
      <c r="D1761" s="164"/>
      <c r="E1761" s="164"/>
    </row>
    <row r="1762" spans="1:5" s="176" customFormat="1">
      <c r="A1762" s="117"/>
      <c r="B1762" s="163"/>
      <c r="C1762" s="164"/>
      <c r="D1762" s="164"/>
      <c r="E1762" s="164"/>
    </row>
    <row r="1763" spans="1:5" s="176" customFormat="1">
      <c r="A1763" s="117"/>
      <c r="B1763" s="163"/>
      <c r="C1763" s="164"/>
      <c r="D1763" s="164"/>
      <c r="E1763" s="164"/>
    </row>
    <row r="1764" spans="1:5" s="176" customFormat="1">
      <c r="A1764" s="117"/>
      <c r="B1764" s="163"/>
      <c r="C1764" s="164"/>
      <c r="D1764" s="164"/>
      <c r="E1764" s="164"/>
    </row>
    <row r="1765" spans="1:5" s="176" customFormat="1">
      <c r="A1765" s="117"/>
      <c r="B1765" s="163"/>
      <c r="C1765" s="164"/>
      <c r="D1765" s="164"/>
      <c r="E1765" s="164"/>
    </row>
    <row r="1766" spans="1:5" s="176" customFormat="1">
      <c r="A1766" s="117"/>
      <c r="B1766" s="163"/>
      <c r="C1766" s="164"/>
      <c r="D1766" s="164"/>
      <c r="E1766" s="164"/>
    </row>
    <row r="1767" spans="1:5" s="176" customFormat="1">
      <c r="A1767" s="117"/>
      <c r="B1767" s="163"/>
      <c r="C1767" s="164"/>
      <c r="D1767" s="164"/>
      <c r="E1767" s="164"/>
    </row>
    <row r="1768" spans="1:5" s="176" customFormat="1">
      <c r="A1768" s="117"/>
      <c r="B1768" s="163"/>
      <c r="C1768" s="164"/>
      <c r="D1768" s="164"/>
      <c r="E1768" s="164"/>
    </row>
    <row r="1769" spans="1:5" s="176" customFormat="1">
      <c r="A1769" s="117"/>
      <c r="B1769" s="163"/>
      <c r="C1769" s="164"/>
      <c r="D1769" s="164"/>
      <c r="E1769" s="164"/>
    </row>
    <row r="1770" spans="1:5" s="176" customFormat="1">
      <c r="A1770" s="117"/>
      <c r="B1770" s="163"/>
      <c r="C1770" s="164"/>
      <c r="D1770" s="164"/>
      <c r="E1770" s="164"/>
    </row>
    <row r="1771" spans="1:5" s="176" customFormat="1">
      <c r="A1771" s="117"/>
      <c r="B1771" s="163"/>
      <c r="C1771" s="164"/>
      <c r="D1771" s="164"/>
      <c r="E1771" s="164"/>
    </row>
    <row r="1772" spans="1:5" s="176" customFormat="1">
      <c r="A1772" s="117"/>
      <c r="B1772" s="163"/>
      <c r="C1772" s="164"/>
      <c r="D1772" s="164"/>
      <c r="E1772" s="164"/>
    </row>
    <row r="1773" spans="1:5" s="176" customFormat="1">
      <c r="A1773" s="117"/>
      <c r="B1773" s="163"/>
      <c r="C1773" s="164"/>
      <c r="D1773" s="164"/>
      <c r="E1773" s="164"/>
    </row>
    <row r="1774" spans="1:5" s="176" customFormat="1">
      <c r="A1774" s="117"/>
      <c r="B1774" s="163"/>
      <c r="C1774" s="164"/>
      <c r="D1774" s="164"/>
      <c r="E1774" s="164"/>
    </row>
    <row r="1775" spans="1:5" s="176" customFormat="1">
      <c r="A1775" s="117"/>
      <c r="B1775" s="163"/>
      <c r="C1775" s="164"/>
      <c r="D1775" s="164"/>
      <c r="E1775" s="164"/>
    </row>
    <row r="1776" spans="1:5" s="176" customFormat="1">
      <c r="A1776" s="117"/>
      <c r="B1776" s="163"/>
      <c r="C1776" s="164"/>
      <c r="D1776" s="164"/>
      <c r="E1776" s="164"/>
    </row>
    <row r="1777" spans="1:5" s="176" customFormat="1">
      <c r="A1777" s="117"/>
      <c r="B1777" s="163"/>
      <c r="C1777" s="164"/>
      <c r="D1777" s="164"/>
      <c r="E1777" s="164"/>
    </row>
    <row r="1778" spans="1:5" s="176" customFormat="1">
      <c r="A1778" s="117"/>
      <c r="B1778" s="163"/>
      <c r="C1778" s="164"/>
      <c r="D1778" s="164"/>
      <c r="E1778" s="164"/>
    </row>
    <row r="1779" spans="1:5" s="176" customFormat="1">
      <c r="A1779" s="117"/>
      <c r="B1779" s="163"/>
      <c r="C1779" s="164"/>
      <c r="D1779" s="164"/>
      <c r="E1779" s="164"/>
    </row>
    <row r="1780" spans="1:5" s="176" customFormat="1">
      <c r="A1780" s="117"/>
      <c r="B1780" s="163"/>
      <c r="C1780" s="164"/>
      <c r="D1780" s="164"/>
      <c r="E1780" s="164"/>
    </row>
    <row r="1781" spans="1:5" s="176" customFormat="1">
      <c r="A1781" s="117"/>
      <c r="B1781" s="163"/>
      <c r="C1781" s="164"/>
      <c r="D1781" s="164"/>
      <c r="E1781" s="164"/>
    </row>
    <row r="1782" spans="1:5" s="176" customFormat="1">
      <c r="A1782" s="117"/>
      <c r="B1782" s="163"/>
      <c r="C1782" s="164"/>
      <c r="D1782" s="164"/>
      <c r="E1782" s="164"/>
    </row>
    <row r="1783" spans="1:5" s="176" customFormat="1">
      <c r="A1783" s="117"/>
      <c r="B1783" s="163"/>
      <c r="C1783" s="164"/>
      <c r="D1783" s="164"/>
      <c r="E1783" s="164"/>
    </row>
    <row r="1784" spans="1:5" s="176" customFormat="1">
      <c r="A1784" s="117"/>
      <c r="B1784" s="163"/>
      <c r="C1784" s="164"/>
      <c r="D1784" s="164"/>
      <c r="E1784" s="164"/>
    </row>
    <row r="1785" spans="1:5" s="176" customFormat="1">
      <c r="A1785" s="117"/>
      <c r="B1785" s="163"/>
      <c r="C1785" s="164"/>
      <c r="D1785" s="164"/>
      <c r="E1785" s="164"/>
    </row>
    <row r="1786" spans="1:5" s="176" customFormat="1">
      <c r="A1786" s="117"/>
      <c r="B1786" s="163"/>
      <c r="C1786" s="164"/>
      <c r="D1786" s="164"/>
      <c r="E1786" s="164"/>
    </row>
    <row r="1787" spans="1:5" s="176" customFormat="1">
      <c r="A1787" s="117"/>
      <c r="B1787" s="163"/>
      <c r="C1787" s="164"/>
      <c r="D1787" s="164"/>
      <c r="E1787" s="164"/>
    </row>
    <row r="1788" spans="1:5" s="176" customFormat="1">
      <c r="A1788" s="117"/>
      <c r="B1788" s="163"/>
      <c r="C1788" s="164"/>
      <c r="D1788" s="164"/>
      <c r="E1788" s="164"/>
    </row>
    <row r="1789" spans="1:5" s="176" customFormat="1">
      <c r="A1789" s="117"/>
      <c r="B1789" s="163"/>
      <c r="C1789" s="164"/>
      <c r="D1789" s="164"/>
      <c r="E1789" s="164"/>
    </row>
    <row r="1790" spans="1:5" s="176" customFormat="1">
      <c r="A1790" s="117"/>
      <c r="B1790" s="163"/>
      <c r="C1790" s="164"/>
      <c r="D1790" s="164"/>
      <c r="E1790" s="164"/>
    </row>
    <row r="1791" spans="1:5" s="176" customFormat="1">
      <c r="A1791" s="117"/>
      <c r="B1791" s="163"/>
      <c r="C1791" s="164"/>
      <c r="D1791" s="164"/>
      <c r="E1791" s="164"/>
    </row>
    <row r="1792" spans="1:5" s="176" customFormat="1">
      <c r="A1792" s="117"/>
      <c r="B1792" s="163"/>
      <c r="C1792" s="164"/>
      <c r="D1792" s="164"/>
      <c r="E1792" s="164"/>
    </row>
    <row r="1793" spans="1:5" s="176" customFormat="1">
      <c r="A1793" s="117"/>
      <c r="B1793" s="163"/>
      <c r="C1793" s="164"/>
      <c r="D1793" s="164"/>
      <c r="E1793" s="164"/>
    </row>
    <row r="1794" spans="1:5" s="176" customFormat="1">
      <c r="A1794" s="117"/>
      <c r="B1794" s="163"/>
      <c r="C1794" s="164"/>
      <c r="D1794" s="164"/>
      <c r="E1794" s="164"/>
    </row>
    <row r="1795" spans="1:5" s="176" customFormat="1">
      <c r="A1795" s="117"/>
      <c r="B1795" s="163"/>
      <c r="C1795" s="164"/>
      <c r="D1795" s="164"/>
      <c r="E1795" s="164"/>
    </row>
    <row r="1796" spans="1:5" s="176" customFormat="1">
      <c r="A1796" s="117"/>
      <c r="B1796" s="163"/>
      <c r="C1796" s="164"/>
      <c r="D1796" s="164"/>
      <c r="E1796" s="164"/>
    </row>
    <row r="1797" spans="1:5" s="176" customFormat="1">
      <c r="A1797" s="117"/>
      <c r="B1797" s="163"/>
      <c r="C1797" s="164"/>
      <c r="D1797" s="164"/>
      <c r="E1797" s="164"/>
    </row>
    <row r="1798" spans="1:5" s="176" customFormat="1">
      <c r="A1798" s="117"/>
      <c r="B1798" s="163"/>
      <c r="C1798" s="164"/>
      <c r="D1798" s="164"/>
      <c r="E1798" s="164"/>
    </row>
    <row r="1799" spans="1:5" s="176" customFormat="1">
      <c r="A1799" s="117"/>
      <c r="B1799" s="163"/>
      <c r="C1799" s="164"/>
      <c r="D1799" s="164"/>
      <c r="E1799" s="164"/>
    </row>
    <row r="1800" spans="1:5" s="176" customFormat="1">
      <c r="A1800" s="117"/>
      <c r="B1800" s="163"/>
      <c r="C1800" s="164"/>
      <c r="D1800" s="164"/>
      <c r="E1800" s="164"/>
    </row>
    <row r="1801" spans="1:5" s="176" customFormat="1">
      <c r="A1801" s="117"/>
      <c r="B1801" s="163"/>
      <c r="C1801" s="164"/>
      <c r="D1801" s="164"/>
      <c r="E1801" s="164"/>
    </row>
    <row r="1802" spans="1:5" s="176" customFormat="1">
      <c r="A1802" s="117"/>
      <c r="B1802" s="163"/>
      <c r="C1802" s="164"/>
      <c r="D1802" s="164"/>
      <c r="E1802" s="164"/>
    </row>
    <row r="1803" spans="1:5" s="176" customFormat="1">
      <c r="A1803" s="117"/>
      <c r="B1803" s="163"/>
      <c r="C1803" s="164"/>
      <c r="D1803" s="164"/>
      <c r="E1803" s="164"/>
    </row>
    <row r="1804" spans="1:5" s="176" customFormat="1">
      <c r="A1804" s="117"/>
      <c r="B1804" s="163"/>
      <c r="C1804" s="164"/>
      <c r="D1804" s="164"/>
      <c r="E1804" s="164"/>
    </row>
    <row r="1805" spans="1:5" s="176" customFormat="1">
      <c r="A1805" s="117"/>
      <c r="B1805" s="163"/>
      <c r="C1805" s="164"/>
      <c r="D1805" s="164"/>
      <c r="E1805" s="164"/>
    </row>
    <row r="1806" spans="1:5" s="176" customFormat="1">
      <c r="A1806" s="117"/>
      <c r="B1806" s="163"/>
      <c r="C1806" s="164"/>
      <c r="D1806" s="164"/>
      <c r="E1806" s="164"/>
    </row>
    <row r="1807" spans="1:5" s="176" customFormat="1">
      <c r="A1807" s="117"/>
      <c r="B1807" s="163"/>
      <c r="C1807" s="164"/>
      <c r="D1807" s="164"/>
      <c r="E1807" s="164"/>
    </row>
    <row r="1808" spans="1:5" s="176" customFormat="1">
      <c r="A1808" s="117"/>
      <c r="B1808" s="163"/>
      <c r="C1808" s="164"/>
      <c r="D1808" s="164"/>
      <c r="E1808" s="164"/>
    </row>
    <row r="1809" spans="1:5" s="176" customFormat="1">
      <c r="A1809" s="117"/>
      <c r="B1809" s="163"/>
      <c r="C1809" s="164"/>
      <c r="D1809" s="164"/>
      <c r="E1809" s="164"/>
    </row>
    <row r="1810" spans="1:5" s="176" customFormat="1">
      <c r="A1810" s="117"/>
      <c r="B1810" s="163"/>
      <c r="C1810" s="164"/>
      <c r="D1810" s="164"/>
      <c r="E1810" s="164"/>
    </row>
    <row r="1811" spans="1:5" s="176" customFormat="1">
      <c r="A1811" s="117"/>
      <c r="B1811" s="163"/>
      <c r="C1811" s="164"/>
      <c r="D1811" s="164"/>
      <c r="E1811" s="164"/>
    </row>
    <row r="1812" spans="1:5" s="176" customFormat="1">
      <c r="A1812" s="117"/>
      <c r="B1812" s="163"/>
      <c r="C1812" s="164"/>
      <c r="D1812" s="164"/>
      <c r="E1812" s="164"/>
    </row>
    <row r="1813" spans="1:5" s="176" customFormat="1">
      <c r="A1813" s="117"/>
      <c r="B1813" s="163"/>
      <c r="C1813" s="164"/>
      <c r="D1813" s="164"/>
      <c r="E1813" s="164"/>
    </row>
    <row r="1814" spans="1:5" s="176" customFormat="1">
      <c r="A1814" s="117"/>
      <c r="B1814" s="163"/>
      <c r="C1814" s="164"/>
      <c r="D1814" s="164"/>
      <c r="E1814" s="164"/>
    </row>
    <row r="1815" spans="1:5" s="176" customFormat="1">
      <c r="A1815" s="117"/>
      <c r="B1815" s="163"/>
      <c r="C1815" s="164"/>
      <c r="D1815" s="164"/>
      <c r="E1815" s="164"/>
    </row>
    <row r="1816" spans="1:5" s="176" customFormat="1">
      <c r="A1816" s="117"/>
      <c r="B1816" s="163"/>
      <c r="C1816" s="164"/>
      <c r="D1816" s="164"/>
      <c r="E1816" s="164"/>
    </row>
    <row r="1817" spans="1:5" s="176" customFormat="1">
      <c r="A1817" s="117"/>
      <c r="B1817" s="163"/>
      <c r="C1817" s="164"/>
      <c r="D1817" s="164"/>
      <c r="E1817" s="164"/>
    </row>
    <row r="1818" spans="1:5" s="176" customFormat="1">
      <c r="A1818" s="117"/>
      <c r="B1818" s="163"/>
      <c r="C1818" s="164"/>
      <c r="D1818" s="164"/>
      <c r="E1818" s="164"/>
    </row>
    <row r="1819" spans="1:5" s="176" customFormat="1">
      <c r="A1819" s="117"/>
      <c r="B1819" s="163"/>
      <c r="C1819" s="164"/>
      <c r="D1819" s="164"/>
      <c r="E1819" s="164"/>
    </row>
    <row r="1820" spans="1:5" s="176" customFormat="1">
      <c r="A1820" s="117"/>
      <c r="B1820" s="163"/>
      <c r="C1820" s="164"/>
      <c r="D1820" s="164"/>
      <c r="E1820" s="164"/>
    </row>
    <row r="1821" spans="1:5" s="176" customFormat="1">
      <c r="A1821" s="117"/>
      <c r="B1821" s="163"/>
      <c r="C1821" s="164"/>
      <c r="D1821" s="164"/>
      <c r="E1821" s="164"/>
    </row>
    <row r="1822" spans="1:5" s="176" customFormat="1">
      <c r="A1822" s="117"/>
      <c r="B1822" s="163"/>
      <c r="C1822" s="164"/>
      <c r="D1822" s="164"/>
      <c r="E1822" s="164"/>
    </row>
    <row r="1823" spans="1:5" s="176" customFormat="1">
      <c r="A1823" s="117"/>
      <c r="B1823" s="163"/>
      <c r="C1823" s="164"/>
      <c r="D1823" s="164"/>
      <c r="E1823" s="164"/>
    </row>
    <row r="1824" spans="1:5" s="176" customFormat="1">
      <c r="A1824" s="117"/>
      <c r="B1824" s="163"/>
      <c r="C1824" s="164"/>
      <c r="D1824" s="164"/>
      <c r="E1824" s="164"/>
    </row>
    <row r="1825" spans="1:5" s="176" customFormat="1">
      <c r="A1825" s="117"/>
      <c r="B1825" s="163"/>
      <c r="C1825" s="164"/>
      <c r="D1825" s="164"/>
      <c r="E1825" s="164"/>
    </row>
    <row r="1826" spans="1:5" s="176" customFormat="1">
      <c r="A1826" s="117"/>
      <c r="B1826" s="163"/>
      <c r="C1826" s="164"/>
      <c r="D1826" s="164"/>
      <c r="E1826" s="164"/>
    </row>
    <row r="1827" spans="1:5" s="176" customFormat="1">
      <c r="A1827" s="117"/>
      <c r="B1827" s="163"/>
      <c r="C1827" s="164"/>
      <c r="D1827" s="164"/>
      <c r="E1827" s="164"/>
    </row>
    <row r="1828" spans="1:5" s="176" customFormat="1">
      <c r="A1828" s="117"/>
      <c r="B1828" s="163"/>
      <c r="C1828" s="164"/>
      <c r="D1828" s="164"/>
      <c r="E1828" s="164"/>
    </row>
    <row r="1829" spans="1:5" s="176" customFormat="1">
      <c r="A1829" s="117"/>
      <c r="B1829" s="163"/>
      <c r="C1829" s="164"/>
      <c r="D1829" s="164"/>
      <c r="E1829" s="164"/>
    </row>
    <row r="1830" spans="1:5" s="176" customFormat="1">
      <c r="A1830" s="117"/>
      <c r="B1830" s="163"/>
      <c r="C1830" s="164"/>
      <c r="D1830" s="164"/>
      <c r="E1830" s="164"/>
    </row>
    <row r="1831" spans="1:5" s="176" customFormat="1">
      <c r="A1831" s="117"/>
      <c r="B1831" s="163"/>
      <c r="C1831" s="164"/>
      <c r="D1831" s="164"/>
      <c r="E1831" s="164"/>
    </row>
    <row r="1832" spans="1:5" s="176" customFormat="1">
      <c r="A1832" s="117"/>
      <c r="B1832" s="163"/>
      <c r="C1832" s="164"/>
      <c r="D1832" s="164"/>
      <c r="E1832" s="164"/>
    </row>
    <row r="1833" spans="1:5" s="176" customFormat="1">
      <c r="A1833" s="117"/>
      <c r="B1833" s="163"/>
      <c r="C1833" s="164"/>
      <c r="D1833" s="164"/>
      <c r="E1833" s="164"/>
    </row>
    <row r="1834" spans="1:5" s="176" customFormat="1">
      <c r="A1834" s="117"/>
      <c r="B1834" s="163"/>
      <c r="C1834" s="164"/>
      <c r="D1834" s="164"/>
      <c r="E1834" s="164"/>
    </row>
    <row r="1835" spans="1:5" s="176" customFormat="1">
      <c r="A1835" s="117"/>
      <c r="B1835" s="163"/>
      <c r="C1835" s="164"/>
      <c r="D1835" s="164"/>
      <c r="E1835" s="164"/>
    </row>
    <row r="1836" spans="1:5" s="176" customFormat="1">
      <c r="A1836" s="117"/>
      <c r="B1836" s="163"/>
      <c r="C1836" s="164"/>
      <c r="D1836" s="164"/>
      <c r="E1836" s="164"/>
    </row>
    <row r="1837" spans="1:5" s="176" customFormat="1">
      <c r="A1837" s="117"/>
      <c r="B1837" s="163"/>
      <c r="C1837" s="164"/>
      <c r="D1837" s="164"/>
      <c r="E1837" s="164"/>
    </row>
    <row r="1838" spans="1:5" s="176" customFormat="1">
      <c r="A1838" s="117"/>
      <c r="B1838" s="163"/>
      <c r="C1838" s="164"/>
      <c r="D1838" s="164"/>
      <c r="E1838" s="164"/>
    </row>
    <row r="1839" spans="1:5" s="176" customFormat="1">
      <c r="A1839" s="117"/>
      <c r="B1839" s="163"/>
      <c r="C1839" s="164"/>
      <c r="D1839" s="164"/>
      <c r="E1839" s="164"/>
    </row>
    <row r="1840" spans="1:5" s="176" customFormat="1">
      <c r="A1840" s="117"/>
      <c r="B1840" s="163"/>
      <c r="C1840" s="164"/>
      <c r="D1840" s="164"/>
      <c r="E1840" s="164"/>
    </row>
    <row r="1841" spans="1:5" s="176" customFormat="1">
      <c r="A1841" s="117"/>
      <c r="B1841" s="163"/>
      <c r="C1841" s="164"/>
      <c r="D1841" s="164"/>
      <c r="E1841" s="164"/>
    </row>
    <row r="1842" spans="1:5" s="176" customFormat="1">
      <c r="A1842" s="117"/>
      <c r="B1842" s="163"/>
      <c r="C1842" s="164"/>
      <c r="D1842" s="164"/>
      <c r="E1842" s="164"/>
    </row>
    <row r="1843" spans="1:5" s="176" customFormat="1">
      <c r="A1843" s="117"/>
      <c r="B1843" s="163"/>
      <c r="C1843" s="164"/>
      <c r="D1843" s="164"/>
      <c r="E1843" s="164"/>
    </row>
    <row r="1844" spans="1:5" s="176" customFormat="1">
      <c r="A1844" s="117"/>
      <c r="B1844" s="163"/>
      <c r="C1844" s="164"/>
      <c r="D1844" s="164"/>
      <c r="E1844" s="164"/>
    </row>
    <row r="1845" spans="1:5" s="176" customFormat="1">
      <c r="A1845" s="117"/>
      <c r="B1845" s="163"/>
      <c r="C1845" s="164"/>
      <c r="D1845" s="164"/>
      <c r="E1845" s="164"/>
    </row>
    <row r="1846" spans="1:5" s="176" customFormat="1">
      <c r="A1846" s="117"/>
      <c r="B1846" s="163"/>
      <c r="C1846" s="164"/>
      <c r="D1846" s="164"/>
      <c r="E1846" s="164"/>
    </row>
    <row r="1847" spans="1:5" s="176" customFormat="1">
      <c r="A1847" s="117"/>
      <c r="B1847" s="163"/>
      <c r="C1847" s="164"/>
      <c r="D1847" s="164"/>
      <c r="E1847" s="164"/>
    </row>
    <row r="1848" spans="1:5" s="176" customFormat="1">
      <c r="A1848" s="117"/>
      <c r="B1848" s="163"/>
      <c r="C1848" s="164"/>
      <c r="D1848" s="164"/>
      <c r="E1848" s="164"/>
    </row>
    <row r="1849" spans="1:5" s="176" customFormat="1">
      <c r="A1849" s="117"/>
      <c r="B1849" s="163"/>
      <c r="C1849" s="164"/>
      <c r="D1849" s="164"/>
      <c r="E1849" s="164"/>
    </row>
    <row r="1850" spans="1:5" s="176" customFormat="1">
      <c r="A1850" s="117"/>
      <c r="B1850" s="163"/>
      <c r="C1850" s="164"/>
      <c r="D1850" s="164"/>
      <c r="E1850" s="164"/>
    </row>
    <row r="1851" spans="1:5" s="176" customFormat="1">
      <c r="A1851" s="117"/>
      <c r="B1851" s="163"/>
      <c r="C1851" s="164"/>
      <c r="D1851" s="164"/>
      <c r="E1851" s="164"/>
    </row>
    <row r="1852" spans="1:5" s="176" customFormat="1">
      <c r="A1852" s="117"/>
      <c r="B1852" s="163"/>
      <c r="C1852" s="164"/>
      <c r="D1852" s="164"/>
      <c r="E1852" s="164"/>
    </row>
    <row r="1853" spans="1:5" s="176" customFormat="1">
      <c r="A1853" s="117"/>
      <c r="B1853" s="163"/>
      <c r="C1853" s="164"/>
      <c r="D1853" s="164"/>
      <c r="E1853" s="164"/>
    </row>
    <row r="1854" spans="1:5" s="176" customFormat="1">
      <c r="A1854" s="117"/>
      <c r="B1854" s="163"/>
      <c r="C1854" s="164"/>
      <c r="D1854" s="164"/>
      <c r="E1854" s="164"/>
    </row>
    <row r="1855" spans="1:5" s="176" customFormat="1">
      <c r="A1855" s="117"/>
      <c r="B1855" s="163"/>
      <c r="C1855" s="164"/>
      <c r="D1855" s="164"/>
      <c r="E1855" s="164"/>
    </row>
    <row r="1856" spans="1:5" s="176" customFormat="1">
      <c r="A1856" s="117"/>
      <c r="B1856" s="163"/>
      <c r="C1856" s="164"/>
      <c r="D1856" s="164"/>
      <c r="E1856" s="164"/>
    </row>
    <row r="1857" spans="1:5" s="176" customFormat="1">
      <c r="A1857" s="117"/>
      <c r="B1857" s="163"/>
      <c r="C1857" s="164"/>
      <c r="D1857" s="164"/>
      <c r="E1857" s="164"/>
    </row>
    <row r="1858" spans="1:5" s="176" customFormat="1">
      <c r="A1858" s="117"/>
      <c r="B1858" s="163"/>
      <c r="C1858" s="164"/>
      <c r="D1858" s="164"/>
      <c r="E1858" s="164"/>
    </row>
    <row r="1859" spans="1:5" s="176" customFormat="1">
      <c r="A1859" s="117"/>
      <c r="B1859" s="163"/>
      <c r="C1859" s="164"/>
      <c r="D1859" s="164"/>
      <c r="E1859" s="164"/>
    </row>
    <row r="1860" spans="1:5" s="176" customFormat="1">
      <c r="A1860" s="117"/>
      <c r="B1860" s="163"/>
      <c r="C1860" s="164"/>
      <c r="D1860" s="164"/>
      <c r="E1860" s="164"/>
    </row>
    <row r="1861" spans="1:5" s="176" customFormat="1">
      <c r="A1861" s="117"/>
      <c r="B1861" s="163"/>
      <c r="C1861" s="164"/>
      <c r="D1861" s="164"/>
      <c r="E1861" s="164"/>
    </row>
    <row r="1862" spans="1:5" s="176" customFormat="1">
      <c r="A1862" s="117"/>
      <c r="B1862" s="163"/>
      <c r="C1862" s="164"/>
      <c r="D1862" s="164"/>
      <c r="E1862" s="164"/>
    </row>
    <row r="1863" spans="1:5" s="176" customFormat="1">
      <c r="A1863" s="117"/>
      <c r="B1863" s="163"/>
      <c r="C1863" s="164"/>
      <c r="D1863" s="164"/>
      <c r="E1863" s="164"/>
    </row>
    <row r="1864" spans="1:5" s="176" customFormat="1">
      <c r="A1864" s="117"/>
      <c r="B1864" s="163"/>
      <c r="C1864" s="164"/>
      <c r="D1864" s="164"/>
      <c r="E1864" s="164"/>
    </row>
    <row r="1865" spans="1:5" s="176" customFormat="1">
      <c r="A1865" s="117"/>
      <c r="B1865" s="163"/>
      <c r="C1865" s="164"/>
      <c r="D1865" s="164"/>
      <c r="E1865" s="164"/>
    </row>
    <row r="1866" spans="1:5" s="176" customFormat="1">
      <c r="A1866" s="117"/>
      <c r="B1866" s="163"/>
      <c r="C1866" s="164"/>
      <c r="D1866" s="164"/>
      <c r="E1866" s="164"/>
    </row>
    <row r="1867" spans="1:5" s="176" customFormat="1">
      <c r="A1867" s="117"/>
      <c r="B1867" s="163"/>
      <c r="C1867" s="164"/>
      <c r="D1867" s="164"/>
      <c r="E1867" s="164"/>
    </row>
    <row r="1868" spans="1:5" s="176" customFormat="1">
      <c r="A1868" s="117"/>
      <c r="B1868" s="163"/>
      <c r="C1868" s="164"/>
      <c r="D1868" s="164"/>
      <c r="E1868" s="164"/>
    </row>
    <row r="1869" spans="1:5" s="176" customFormat="1">
      <c r="A1869" s="117"/>
      <c r="B1869" s="163"/>
      <c r="C1869" s="164"/>
      <c r="D1869" s="164"/>
      <c r="E1869" s="164"/>
    </row>
    <row r="1870" spans="1:5" s="176" customFormat="1">
      <c r="A1870" s="117"/>
      <c r="B1870" s="163"/>
      <c r="C1870" s="164"/>
      <c r="D1870" s="164"/>
      <c r="E1870" s="164"/>
    </row>
    <row r="1871" spans="1:5" s="176" customFormat="1">
      <c r="A1871" s="117"/>
      <c r="B1871" s="163"/>
      <c r="C1871" s="164"/>
      <c r="D1871" s="164"/>
      <c r="E1871" s="164"/>
    </row>
    <row r="1872" spans="1:5" s="176" customFormat="1">
      <c r="A1872" s="117"/>
      <c r="B1872" s="163"/>
      <c r="C1872" s="164"/>
      <c r="D1872" s="164"/>
      <c r="E1872" s="164"/>
    </row>
    <row r="1873" spans="1:5" s="176" customFormat="1">
      <c r="A1873" s="117"/>
      <c r="B1873" s="163"/>
      <c r="C1873" s="164"/>
      <c r="D1873" s="164"/>
      <c r="E1873" s="164"/>
    </row>
    <row r="1874" spans="1:5" s="176" customFormat="1">
      <c r="A1874" s="117"/>
      <c r="B1874" s="163"/>
      <c r="C1874" s="164"/>
      <c r="D1874" s="164"/>
      <c r="E1874" s="164"/>
    </row>
    <row r="1875" spans="1:5" s="176" customFormat="1">
      <c r="A1875" s="117"/>
      <c r="B1875" s="163"/>
      <c r="C1875" s="164"/>
      <c r="D1875" s="164"/>
      <c r="E1875" s="164"/>
    </row>
    <row r="1876" spans="1:5" s="176" customFormat="1">
      <c r="A1876" s="117"/>
      <c r="B1876" s="163"/>
      <c r="C1876" s="164"/>
      <c r="D1876" s="164"/>
      <c r="E1876" s="164"/>
    </row>
    <row r="1877" spans="1:5" s="176" customFormat="1">
      <c r="A1877" s="117"/>
      <c r="B1877" s="163"/>
      <c r="C1877" s="164"/>
      <c r="D1877" s="164"/>
      <c r="E1877" s="164"/>
    </row>
    <row r="1878" spans="1:5" s="176" customFormat="1">
      <c r="A1878" s="117"/>
      <c r="B1878" s="163"/>
      <c r="C1878" s="164"/>
      <c r="D1878" s="164"/>
      <c r="E1878" s="164"/>
    </row>
    <row r="1879" spans="1:5" s="176" customFormat="1">
      <c r="A1879" s="117"/>
      <c r="B1879" s="163"/>
      <c r="C1879" s="164"/>
      <c r="D1879" s="164"/>
      <c r="E1879" s="164"/>
    </row>
    <row r="1880" spans="1:5" s="176" customFormat="1">
      <c r="A1880" s="117"/>
      <c r="B1880" s="163"/>
      <c r="C1880" s="164"/>
      <c r="D1880" s="164"/>
      <c r="E1880" s="164"/>
    </row>
    <row r="1881" spans="1:5" s="176" customFormat="1">
      <c r="A1881" s="117"/>
      <c r="B1881" s="163"/>
      <c r="C1881" s="164"/>
      <c r="D1881" s="164"/>
      <c r="E1881" s="164"/>
    </row>
    <row r="1882" spans="1:5" s="176" customFormat="1">
      <c r="A1882" s="117"/>
      <c r="B1882" s="163"/>
      <c r="C1882" s="164"/>
      <c r="D1882" s="164"/>
      <c r="E1882" s="164"/>
    </row>
    <row r="1883" spans="1:5" s="176" customFormat="1">
      <c r="A1883" s="117"/>
      <c r="B1883" s="163"/>
      <c r="C1883" s="164"/>
      <c r="D1883" s="164"/>
      <c r="E1883" s="164"/>
    </row>
    <row r="1884" spans="1:5" s="176" customFormat="1">
      <c r="A1884" s="117"/>
      <c r="B1884" s="163"/>
      <c r="C1884" s="164"/>
      <c r="D1884" s="164"/>
      <c r="E1884" s="164"/>
    </row>
    <row r="1885" spans="1:5" s="176" customFormat="1">
      <c r="A1885" s="117"/>
      <c r="B1885" s="163"/>
      <c r="C1885" s="164"/>
      <c r="D1885" s="164"/>
      <c r="E1885" s="164"/>
    </row>
    <row r="1886" spans="1:5" s="176" customFormat="1">
      <c r="A1886" s="117"/>
      <c r="B1886" s="163"/>
      <c r="C1886" s="164"/>
      <c r="D1886" s="164"/>
      <c r="E1886" s="164"/>
    </row>
    <row r="1887" spans="1:5" s="176" customFormat="1">
      <c r="A1887" s="117"/>
      <c r="B1887" s="163"/>
      <c r="C1887" s="164"/>
      <c r="D1887" s="164"/>
      <c r="E1887" s="164"/>
    </row>
    <row r="1888" spans="1:5" s="176" customFormat="1">
      <c r="A1888" s="117"/>
      <c r="B1888" s="163"/>
      <c r="C1888" s="164"/>
      <c r="D1888" s="164"/>
      <c r="E1888" s="164"/>
    </row>
    <row r="1889" spans="1:5" s="176" customFormat="1">
      <c r="A1889" s="117"/>
      <c r="B1889" s="163"/>
      <c r="C1889" s="164"/>
      <c r="D1889" s="164"/>
      <c r="E1889" s="164"/>
    </row>
    <row r="1890" spans="1:5" s="176" customFormat="1">
      <c r="A1890" s="117"/>
      <c r="B1890" s="163"/>
      <c r="C1890" s="164"/>
      <c r="D1890" s="164"/>
      <c r="E1890" s="164"/>
    </row>
    <row r="1891" spans="1:5" s="176" customFormat="1">
      <c r="A1891" s="117"/>
      <c r="B1891" s="163"/>
      <c r="C1891" s="164"/>
      <c r="D1891" s="164"/>
      <c r="E1891" s="164"/>
    </row>
    <row r="1892" spans="1:5" s="176" customFormat="1">
      <c r="A1892" s="117"/>
      <c r="B1892" s="163"/>
      <c r="C1892" s="164"/>
      <c r="D1892" s="164"/>
      <c r="E1892" s="164"/>
    </row>
    <row r="1893" spans="1:5" s="176" customFormat="1">
      <c r="A1893" s="117"/>
      <c r="B1893" s="163"/>
      <c r="C1893" s="164"/>
      <c r="D1893" s="164"/>
      <c r="E1893" s="164"/>
    </row>
    <row r="1894" spans="1:5" s="176" customFormat="1">
      <c r="A1894" s="117"/>
      <c r="B1894" s="163"/>
      <c r="C1894" s="164"/>
      <c r="D1894" s="164"/>
      <c r="E1894" s="164"/>
    </row>
    <row r="1895" spans="1:5" s="176" customFormat="1">
      <c r="A1895" s="117"/>
      <c r="B1895" s="163"/>
      <c r="C1895" s="164"/>
      <c r="D1895" s="164"/>
      <c r="E1895" s="164"/>
    </row>
    <row r="1896" spans="1:5" s="176" customFormat="1">
      <c r="A1896" s="117"/>
      <c r="B1896" s="163"/>
      <c r="C1896" s="164"/>
      <c r="D1896" s="164"/>
      <c r="E1896" s="164"/>
    </row>
    <row r="1897" spans="1:5" s="176" customFormat="1">
      <c r="A1897" s="117"/>
      <c r="B1897" s="163"/>
      <c r="C1897" s="164"/>
      <c r="D1897" s="164"/>
      <c r="E1897" s="164"/>
    </row>
    <row r="1898" spans="1:5" s="176" customFormat="1">
      <c r="A1898" s="117"/>
      <c r="B1898" s="163"/>
      <c r="C1898" s="164"/>
      <c r="D1898" s="164"/>
      <c r="E1898" s="164"/>
    </row>
    <row r="1899" spans="1:5" s="176" customFormat="1">
      <c r="A1899" s="117"/>
      <c r="B1899" s="163"/>
      <c r="C1899" s="164"/>
      <c r="D1899" s="164"/>
      <c r="E1899" s="164"/>
    </row>
    <row r="1900" spans="1:5" s="176" customFormat="1">
      <c r="A1900" s="117"/>
      <c r="B1900" s="163"/>
      <c r="C1900" s="164"/>
      <c r="D1900" s="164"/>
      <c r="E1900" s="164"/>
    </row>
    <row r="1901" spans="1:5" s="176" customFormat="1">
      <c r="A1901" s="117"/>
      <c r="B1901" s="163"/>
      <c r="C1901" s="164"/>
      <c r="D1901" s="164"/>
      <c r="E1901" s="164"/>
    </row>
    <row r="1902" spans="1:5" s="176" customFormat="1">
      <c r="A1902" s="117"/>
      <c r="B1902" s="163"/>
      <c r="C1902" s="164"/>
      <c r="D1902" s="164"/>
      <c r="E1902" s="164"/>
    </row>
    <row r="1903" spans="1:5" s="176" customFormat="1">
      <c r="A1903" s="117"/>
      <c r="B1903" s="163"/>
      <c r="C1903" s="164"/>
      <c r="D1903" s="164"/>
      <c r="E1903" s="164"/>
    </row>
    <row r="1904" spans="1:5" s="176" customFormat="1">
      <c r="A1904" s="117"/>
      <c r="B1904" s="163"/>
      <c r="C1904" s="164"/>
      <c r="D1904" s="164"/>
      <c r="E1904" s="164"/>
    </row>
    <row r="1905" spans="1:5" s="176" customFormat="1">
      <c r="A1905" s="117"/>
      <c r="B1905" s="163"/>
      <c r="C1905" s="164"/>
      <c r="D1905" s="164"/>
      <c r="E1905" s="164"/>
    </row>
    <row r="1906" spans="1:5" s="176" customFormat="1">
      <c r="A1906" s="117"/>
      <c r="B1906" s="163"/>
      <c r="C1906" s="164"/>
      <c r="D1906" s="164"/>
      <c r="E1906" s="164"/>
    </row>
    <row r="1907" spans="1:5" s="176" customFormat="1">
      <c r="A1907" s="117"/>
      <c r="B1907" s="163"/>
      <c r="C1907" s="164"/>
      <c r="D1907" s="164"/>
      <c r="E1907" s="164"/>
    </row>
    <row r="1908" spans="1:5" s="176" customFormat="1">
      <c r="A1908" s="117"/>
      <c r="B1908" s="163"/>
      <c r="C1908" s="164"/>
      <c r="D1908" s="164"/>
      <c r="E1908" s="164"/>
    </row>
    <row r="1909" spans="1:5" s="176" customFormat="1">
      <c r="A1909" s="117"/>
      <c r="B1909" s="163"/>
      <c r="C1909" s="164"/>
      <c r="D1909" s="164"/>
      <c r="E1909" s="164"/>
    </row>
    <row r="1910" spans="1:5" s="176" customFormat="1">
      <c r="A1910" s="117"/>
      <c r="B1910" s="163"/>
      <c r="C1910" s="164"/>
      <c r="D1910" s="164"/>
      <c r="E1910" s="164"/>
    </row>
    <row r="1911" spans="1:5" s="176" customFormat="1">
      <c r="A1911" s="117"/>
      <c r="B1911" s="163"/>
      <c r="C1911" s="164"/>
      <c r="D1911" s="164"/>
      <c r="E1911" s="164"/>
    </row>
    <row r="1912" spans="1:5" s="176" customFormat="1">
      <c r="A1912" s="117"/>
      <c r="B1912" s="163"/>
      <c r="C1912" s="164"/>
      <c r="D1912" s="164"/>
      <c r="E1912" s="164"/>
    </row>
    <row r="1913" spans="1:5" s="176" customFormat="1">
      <c r="A1913" s="117"/>
      <c r="B1913" s="163"/>
      <c r="C1913" s="164"/>
      <c r="D1913" s="164"/>
      <c r="E1913" s="164"/>
    </row>
    <row r="1914" spans="1:5" s="176" customFormat="1">
      <c r="A1914" s="117"/>
      <c r="B1914" s="163"/>
      <c r="C1914" s="164"/>
      <c r="D1914" s="164"/>
      <c r="E1914" s="164"/>
    </row>
    <row r="1915" spans="1:5" s="176" customFormat="1">
      <c r="A1915" s="117"/>
      <c r="B1915" s="163"/>
      <c r="C1915" s="164"/>
      <c r="D1915" s="164"/>
      <c r="E1915" s="164"/>
    </row>
    <row r="1916" spans="1:5" s="176" customFormat="1">
      <c r="A1916" s="117"/>
      <c r="B1916" s="163"/>
      <c r="C1916" s="164"/>
      <c r="D1916" s="164"/>
      <c r="E1916" s="164"/>
    </row>
    <row r="1917" spans="1:5" s="176" customFormat="1">
      <c r="A1917" s="117"/>
      <c r="B1917" s="163"/>
      <c r="C1917" s="164"/>
      <c r="D1917" s="164"/>
      <c r="E1917" s="164"/>
    </row>
    <row r="1918" spans="1:5" s="176" customFormat="1">
      <c r="A1918" s="117"/>
      <c r="B1918" s="163"/>
      <c r="C1918" s="164"/>
      <c r="D1918" s="164"/>
      <c r="E1918" s="164"/>
    </row>
    <row r="1919" spans="1:5" s="176" customFormat="1">
      <c r="A1919" s="117"/>
      <c r="B1919" s="163"/>
      <c r="C1919" s="164"/>
      <c r="D1919" s="164"/>
      <c r="E1919" s="164"/>
    </row>
    <row r="1920" spans="1:5" s="176" customFormat="1">
      <c r="A1920" s="117"/>
      <c r="B1920" s="163"/>
      <c r="C1920" s="164"/>
      <c r="D1920" s="164"/>
      <c r="E1920" s="164"/>
    </row>
    <row r="1921" spans="1:5" s="176" customFormat="1">
      <c r="A1921" s="117"/>
      <c r="B1921" s="163"/>
      <c r="C1921" s="164"/>
      <c r="D1921" s="164"/>
      <c r="E1921" s="164"/>
    </row>
    <row r="1922" spans="1:5" s="176" customFormat="1">
      <c r="A1922" s="117"/>
      <c r="B1922" s="163"/>
      <c r="C1922" s="164"/>
      <c r="D1922" s="164"/>
      <c r="E1922" s="164"/>
    </row>
    <row r="1923" spans="1:5" s="176" customFormat="1">
      <c r="A1923" s="117"/>
      <c r="B1923" s="163"/>
      <c r="C1923" s="164"/>
      <c r="D1923" s="164"/>
      <c r="E1923" s="164"/>
    </row>
    <row r="1924" spans="1:5" s="176" customFormat="1">
      <c r="A1924" s="117"/>
      <c r="B1924" s="163"/>
      <c r="C1924" s="164"/>
      <c r="D1924" s="164"/>
      <c r="E1924" s="164"/>
    </row>
    <row r="1925" spans="1:5" s="176" customFormat="1">
      <c r="A1925" s="117"/>
      <c r="B1925" s="163"/>
      <c r="C1925" s="164"/>
      <c r="D1925" s="164"/>
      <c r="E1925" s="164"/>
    </row>
    <row r="1926" spans="1:5" s="176" customFormat="1">
      <c r="A1926" s="117"/>
      <c r="B1926" s="163"/>
      <c r="C1926" s="164"/>
      <c r="D1926" s="164"/>
      <c r="E1926" s="164"/>
    </row>
    <row r="1927" spans="1:5" s="176" customFormat="1">
      <c r="A1927" s="117"/>
      <c r="B1927" s="163"/>
      <c r="C1927" s="164"/>
      <c r="D1927" s="164"/>
      <c r="E1927" s="164"/>
    </row>
    <row r="1928" spans="1:5" s="176" customFormat="1">
      <c r="A1928" s="117"/>
      <c r="B1928" s="163"/>
      <c r="C1928" s="164"/>
      <c r="D1928" s="164"/>
      <c r="E1928" s="164"/>
    </row>
    <row r="1929" spans="1:5" s="176" customFormat="1">
      <c r="A1929" s="117"/>
      <c r="B1929" s="163"/>
      <c r="C1929" s="164"/>
      <c r="D1929" s="164"/>
      <c r="E1929" s="164"/>
    </row>
    <row r="1930" spans="1:5" s="176" customFormat="1">
      <c r="A1930" s="117"/>
      <c r="B1930" s="163"/>
      <c r="C1930" s="164"/>
      <c r="D1930" s="164"/>
      <c r="E1930" s="164"/>
    </row>
    <row r="1931" spans="1:5" s="176" customFormat="1">
      <c r="A1931" s="117"/>
      <c r="B1931" s="163"/>
      <c r="C1931" s="164"/>
      <c r="D1931" s="164"/>
      <c r="E1931" s="164"/>
    </row>
    <row r="1932" spans="1:5" s="176" customFormat="1">
      <c r="A1932" s="117"/>
      <c r="B1932" s="163"/>
      <c r="C1932" s="164"/>
      <c r="D1932" s="164"/>
      <c r="E1932" s="164"/>
    </row>
    <row r="1933" spans="1:5" s="176" customFormat="1">
      <c r="A1933" s="117"/>
      <c r="B1933" s="163"/>
      <c r="C1933" s="164"/>
      <c r="D1933" s="164"/>
      <c r="E1933" s="164"/>
    </row>
    <row r="1934" spans="1:5" s="176" customFormat="1">
      <c r="A1934" s="117"/>
      <c r="B1934" s="163"/>
      <c r="C1934" s="164"/>
      <c r="D1934" s="164"/>
      <c r="E1934" s="164"/>
    </row>
    <row r="1935" spans="1:5" s="176" customFormat="1">
      <c r="A1935" s="117"/>
      <c r="B1935" s="163"/>
      <c r="C1935" s="164"/>
      <c r="D1935" s="164"/>
      <c r="E1935" s="164"/>
    </row>
    <row r="1936" spans="1:5" s="176" customFormat="1">
      <c r="A1936" s="117"/>
      <c r="B1936" s="163"/>
      <c r="C1936" s="164"/>
      <c r="D1936" s="164"/>
      <c r="E1936" s="164"/>
    </row>
    <row r="1937" spans="1:5" s="176" customFormat="1">
      <c r="A1937" s="117"/>
      <c r="B1937" s="163"/>
      <c r="C1937" s="164"/>
      <c r="D1937" s="164"/>
      <c r="E1937" s="164"/>
    </row>
    <row r="1938" spans="1:5" s="176" customFormat="1">
      <c r="A1938" s="117"/>
      <c r="B1938" s="163"/>
      <c r="C1938" s="164"/>
      <c r="D1938" s="164"/>
      <c r="E1938" s="164"/>
    </row>
    <row r="1939" spans="1:5" s="176" customFormat="1">
      <c r="A1939" s="117"/>
      <c r="B1939" s="163"/>
      <c r="C1939" s="164"/>
      <c r="D1939" s="164"/>
      <c r="E1939" s="164"/>
    </row>
    <row r="1940" spans="1:5" s="176" customFormat="1">
      <c r="A1940" s="117"/>
      <c r="B1940" s="163"/>
      <c r="C1940" s="164"/>
      <c r="D1940" s="164"/>
      <c r="E1940" s="164"/>
    </row>
    <row r="1941" spans="1:5" s="176" customFormat="1">
      <c r="A1941" s="117"/>
      <c r="B1941" s="163"/>
      <c r="C1941" s="164"/>
      <c r="D1941" s="164"/>
      <c r="E1941" s="164"/>
    </row>
    <row r="1942" spans="1:5" s="176" customFormat="1">
      <c r="A1942" s="117"/>
      <c r="B1942" s="163"/>
      <c r="C1942" s="164"/>
      <c r="D1942" s="164"/>
      <c r="E1942" s="164"/>
    </row>
    <row r="1943" spans="1:5" s="176" customFormat="1">
      <c r="A1943" s="117"/>
      <c r="B1943" s="163"/>
      <c r="C1943" s="164"/>
      <c r="D1943" s="164"/>
      <c r="E1943" s="164"/>
    </row>
    <row r="1944" spans="1:5" s="176" customFormat="1">
      <c r="A1944" s="117"/>
      <c r="B1944" s="163"/>
      <c r="C1944" s="164"/>
      <c r="D1944" s="164"/>
      <c r="E1944" s="164"/>
    </row>
    <row r="1945" spans="1:5" s="176" customFormat="1">
      <c r="A1945" s="117"/>
      <c r="B1945" s="163"/>
      <c r="C1945" s="164"/>
      <c r="D1945" s="164"/>
      <c r="E1945" s="164"/>
    </row>
    <row r="1946" spans="1:5" s="176" customFormat="1">
      <c r="A1946" s="117"/>
      <c r="B1946" s="163"/>
      <c r="C1946" s="164"/>
      <c r="D1946" s="164"/>
      <c r="E1946" s="164"/>
    </row>
    <row r="1947" spans="1:5" s="176" customFormat="1">
      <c r="A1947" s="117"/>
      <c r="B1947" s="163"/>
      <c r="C1947" s="164"/>
      <c r="D1947" s="164"/>
      <c r="E1947" s="164"/>
    </row>
    <row r="1948" spans="1:5" s="176" customFormat="1">
      <c r="A1948" s="117"/>
      <c r="B1948" s="163"/>
      <c r="C1948" s="164"/>
      <c r="D1948" s="164"/>
      <c r="E1948" s="164"/>
    </row>
    <row r="1949" spans="1:5" s="176" customFormat="1">
      <c r="A1949" s="117"/>
      <c r="B1949" s="163"/>
      <c r="C1949" s="164"/>
      <c r="D1949" s="164"/>
      <c r="E1949" s="164"/>
    </row>
    <row r="1950" spans="1:5" s="176" customFormat="1">
      <c r="A1950" s="117"/>
      <c r="B1950" s="163"/>
      <c r="C1950" s="164"/>
      <c r="D1950" s="164"/>
      <c r="E1950" s="164"/>
    </row>
    <row r="1951" spans="1:5" s="176" customFormat="1">
      <c r="A1951" s="117"/>
      <c r="B1951" s="163"/>
      <c r="C1951" s="164"/>
      <c r="D1951" s="164"/>
      <c r="E1951" s="164"/>
    </row>
    <row r="1952" spans="1:5" s="176" customFormat="1">
      <c r="A1952" s="117"/>
      <c r="B1952" s="163"/>
      <c r="C1952" s="164"/>
      <c r="D1952" s="164"/>
      <c r="E1952" s="164"/>
    </row>
    <row r="1953" spans="1:5" s="176" customFormat="1">
      <c r="A1953" s="117"/>
      <c r="B1953" s="163"/>
      <c r="C1953" s="164"/>
      <c r="D1953" s="164"/>
      <c r="E1953" s="164"/>
    </row>
    <row r="1954" spans="1:5" s="176" customFormat="1">
      <c r="A1954" s="117"/>
      <c r="B1954" s="163"/>
      <c r="C1954" s="164"/>
      <c r="D1954" s="164"/>
      <c r="E1954" s="164"/>
    </row>
    <row r="1955" spans="1:5" s="176" customFormat="1">
      <c r="A1955" s="117"/>
      <c r="B1955" s="163"/>
      <c r="C1955" s="164"/>
      <c r="D1955" s="164"/>
      <c r="E1955" s="164"/>
    </row>
    <row r="1956" spans="1:5" s="176" customFormat="1">
      <c r="A1956" s="117"/>
      <c r="B1956" s="163"/>
      <c r="C1956" s="164"/>
      <c r="D1956" s="164"/>
      <c r="E1956" s="164"/>
    </row>
    <row r="1957" spans="1:5" s="176" customFormat="1">
      <c r="A1957" s="117"/>
      <c r="B1957" s="163"/>
      <c r="C1957" s="164"/>
      <c r="D1957" s="164"/>
      <c r="E1957" s="164"/>
    </row>
    <row r="1958" spans="1:5" s="176" customFormat="1">
      <c r="A1958" s="117"/>
      <c r="B1958" s="163"/>
      <c r="C1958" s="164"/>
      <c r="D1958" s="164"/>
      <c r="E1958" s="164"/>
    </row>
    <row r="1959" spans="1:5" s="176" customFormat="1">
      <c r="A1959" s="117"/>
      <c r="B1959" s="163"/>
      <c r="C1959" s="164"/>
      <c r="D1959" s="164"/>
      <c r="E1959" s="164"/>
    </row>
    <row r="1960" spans="1:5" s="176" customFormat="1">
      <c r="A1960" s="117"/>
      <c r="B1960" s="163"/>
      <c r="C1960" s="164"/>
      <c r="D1960" s="164"/>
      <c r="E1960" s="164"/>
    </row>
    <row r="1961" spans="1:5" s="176" customFormat="1">
      <c r="A1961" s="117"/>
      <c r="B1961" s="163"/>
      <c r="C1961" s="164"/>
      <c r="D1961" s="164"/>
      <c r="E1961" s="164"/>
    </row>
    <row r="1962" spans="1:5" s="176" customFormat="1">
      <c r="A1962" s="117"/>
      <c r="B1962" s="163"/>
      <c r="C1962" s="164"/>
      <c r="D1962" s="164"/>
      <c r="E1962" s="164"/>
    </row>
    <row r="1963" spans="1:5" s="176" customFormat="1">
      <c r="A1963" s="117"/>
      <c r="B1963" s="163"/>
      <c r="C1963" s="164"/>
      <c r="D1963" s="164"/>
      <c r="E1963" s="164"/>
    </row>
    <row r="1964" spans="1:5" s="176" customFormat="1">
      <c r="A1964" s="117"/>
      <c r="B1964" s="163"/>
      <c r="C1964" s="164"/>
      <c r="D1964" s="164"/>
      <c r="E1964" s="164"/>
    </row>
    <row r="1965" spans="1:5" s="176" customFormat="1">
      <c r="A1965" s="117"/>
      <c r="B1965" s="163"/>
      <c r="C1965" s="164"/>
      <c r="D1965" s="164"/>
      <c r="E1965" s="164"/>
    </row>
    <row r="1966" spans="1:5" s="176" customFormat="1">
      <c r="A1966" s="117"/>
      <c r="B1966" s="163"/>
      <c r="C1966" s="164"/>
      <c r="D1966" s="164"/>
      <c r="E1966" s="164"/>
    </row>
    <row r="1967" spans="1:5" s="176" customFormat="1">
      <c r="A1967" s="117"/>
      <c r="B1967" s="163"/>
      <c r="C1967" s="164"/>
      <c r="D1967" s="164"/>
      <c r="E1967" s="164"/>
    </row>
    <row r="1968" spans="1:5" s="176" customFormat="1">
      <c r="A1968" s="117"/>
      <c r="B1968" s="163"/>
      <c r="C1968" s="164"/>
      <c r="D1968" s="164"/>
      <c r="E1968" s="164"/>
    </row>
    <row r="1969" spans="1:5" s="176" customFormat="1">
      <c r="A1969" s="117"/>
      <c r="B1969" s="163"/>
      <c r="C1969" s="164"/>
      <c r="D1969" s="164"/>
      <c r="E1969" s="164"/>
    </row>
    <row r="1970" spans="1:5" s="176" customFormat="1">
      <c r="A1970" s="117"/>
      <c r="B1970" s="163"/>
      <c r="C1970" s="164"/>
      <c r="D1970" s="164"/>
      <c r="E1970" s="164"/>
    </row>
    <row r="1971" spans="1:5" s="176" customFormat="1">
      <c r="A1971" s="117"/>
      <c r="B1971" s="163"/>
      <c r="C1971" s="164"/>
      <c r="D1971" s="164"/>
      <c r="E1971" s="164"/>
    </row>
    <row r="1972" spans="1:5" s="176" customFormat="1">
      <c r="A1972" s="117"/>
      <c r="B1972" s="163"/>
      <c r="C1972" s="164"/>
      <c r="D1972" s="164"/>
      <c r="E1972" s="164"/>
    </row>
    <row r="1973" spans="1:5" s="176" customFormat="1">
      <c r="A1973" s="117"/>
      <c r="B1973" s="163"/>
      <c r="C1973" s="164"/>
      <c r="D1973" s="164"/>
      <c r="E1973" s="164"/>
    </row>
    <row r="1974" spans="1:5" s="176" customFormat="1">
      <c r="A1974" s="117"/>
      <c r="B1974" s="163"/>
      <c r="C1974" s="164"/>
      <c r="D1974" s="164"/>
      <c r="E1974" s="164"/>
    </row>
    <row r="1975" spans="1:5" s="176" customFormat="1">
      <c r="A1975" s="117"/>
      <c r="B1975" s="163"/>
      <c r="C1975" s="164"/>
      <c r="D1975" s="164"/>
      <c r="E1975" s="164"/>
    </row>
    <row r="1976" spans="1:5" s="176" customFormat="1">
      <c r="A1976" s="117"/>
      <c r="B1976" s="163"/>
      <c r="C1976" s="164"/>
      <c r="D1976" s="164"/>
      <c r="E1976" s="164"/>
    </row>
    <row r="1977" spans="1:5" s="176" customFormat="1">
      <c r="A1977" s="117"/>
      <c r="B1977" s="163"/>
      <c r="C1977" s="164"/>
      <c r="D1977" s="164"/>
      <c r="E1977" s="164"/>
    </row>
    <row r="1978" spans="1:5" s="176" customFormat="1">
      <c r="A1978" s="117"/>
      <c r="B1978" s="163"/>
      <c r="C1978" s="164"/>
      <c r="D1978" s="164"/>
      <c r="E1978" s="164"/>
    </row>
    <row r="1979" spans="1:5" s="176" customFormat="1">
      <c r="A1979" s="117"/>
      <c r="B1979" s="163"/>
      <c r="C1979" s="164"/>
      <c r="D1979" s="164"/>
      <c r="E1979" s="164"/>
    </row>
    <row r="1980" spans="1:5" s="176" customFormat="1">
      <c r="A1980" s="117"/>
      <c r="B1980" s="163"/>
      <c r="C1980" s="164"/>
      <c r="D1980" s="164"/>
      <c r="E1980" s="164"/>
    </row>
    <row r="1981" spans="1:5" s="176" customFormat="1">
      <c r="A1981" s="117"/>
      <c r="B1981" s="163"/>
      <c r="C1981" s="164"/>
      <c r="D1981" s="164"/>
      <c r="E1981" s="164"/>
    </row>
    <row r="1982" spans="1:5" s="176" customFormat="1">
      <c r="A1982" s="117"/>
      <c r="B1982" s="163"/>
      <c r="C1982" s="164"/>
      <c r="D1982" s="164"/>
      <c r="E1982" s="164"/>
    </row>
    <row r="1983" spans="1:5" s="176" customFormat="1">
      <c r="A1983" s="117"/>
      <c r="B1983" s="163"/>
      <c r="C1983" s="164"/>
      <c r="D1983" s="164"/>
      <c r="E1983" s="164"/>
    </row>
    <row r="1984" spans="1:5" s="176" customFormat="1">
      <c r="A1984" s="117"/>
      <c r="B1984" s="163"/>
      <c r="C1984" s="164"/>
      <c r="D1984" s="164"/>
      <c r="E1984" s="164"/>
    </row>
    <row r="1985" spans="1:5" s="176" customFormat="1">
      <c r="A1985" s="117"/>
      <c r="B1985" s="163"/>
      <c r="C1985" s="164"/>
      <c r="D1985" s="164"/>
      <c r="E1985" s="164"/>
    </row>
    <row r="1986" spans="1:5" s="176" customFormat="1">
      <c r="A1986" s="117"/>
      <c r="B1986" s="163"/>
      <c r="C1986" s="164"/>
      <c r="D1986" s="164"/>
      <c r="E1986" s="164"/>
    </row>
    <row r="1987" spans="1:5" s="176" customFormat="1">
      <c r="A1987" s="117"/>
      <c r="B1987" s="163"/>
      <c r="C1987" s="164"/>
      <c r="D1987" s="164"/>
      <c r="E1987" s="164"/>
    </row>
    <row r="1988" spans="1:5" s="176" customFormat="1">
      <c r="A1988" s="117"/>
      <c r="B1988" s="163"/>
      <c r="C1988" s="164"/>
      <c r="D1988" s="164"/>
      <c r="E1988" s="164"/>
    </row>
    <row r="1989" spans="1:5" s="176" customFormat="1">
      <c r="A1989" s="117"/>
      <c r="B1989" s="163"/>
      <c r="C1989" s="164"/>
      <c r="D1989" s="164"/>
      <c r="E1989" s="164"/>
    </row>
    <row r="1990" spans="1:5" s="176" customFormat="1">
      <c r="A1990" s="117"/>
      <c r="B1990" s="163"/>
      <c r="C1990" s="164"/>
      <c r="D1990" s="164"/>
      <c r="E1990" s="164"/>
    </row>
    <row r="1991" spans="1:5" s="176" customFormat="1">
      <c r="A1991" s="117"/>
      <c r="B1991" s="163"/>
      <c r="C1991" s="164"/>
      <c r="D1991" s="164"/>
      <c r="E1991" s="164"/>
    </row>
    <row r="1992" spans="1:5" s="176" customFormat="1">
      <c r="A1992" s="117"/>
      <c r="B1992" s="163"/>
      <c r="C1992" s="164"/>
      <c r="D1992" s="164"/>
      <c r="E1992" s="164"/>
    </row>
    <row r="1993" spans="1:5" s="176" customFormat="1">
      <c r="A1993" s="117"/>
      <c r="B1993" s="163"/>
      <c r="C1993" s="164"/>
      <c r="D1993" s="164"/>
      <c r="E1993" s="164"/>
    </row>
    <row r="1994" spans="1:5" s="176" customFormat="1">
      <c r="A1994" s="117"/>
      <c r="B1994" s="163"/>
      <c r="C1994" s="164"/>
      <c r="D1994" s="164"/>
      <c r="E1994" s="164"/>
    </row>
    <row r="1995" spans="1:5" s="176" customFormat="1">
      <c r="A1995" s="117"/>
      <c r="B1995" s="163"/>
      <c r="C1995" s="164"/>
      <c r="D1995" s="164"/>
      <c r="E1995" s="164"/>
    </row>
    <row r="1996" spans="1:5" s="176" customFormat="1">
      <c r="A1996" s="117"/>
      <c r="B1996" s="163"/>
      <c r="C1996" s="164"/>
      <c r="D1996" s="164"/>
      <c r="E1996" s="164"/>
    </row>
    <row r="1997" spans="1:5" s="176" customFormat="1">
      <c r="A1997" s="117"/>
      <c r="B1997" s="163"/>
      <c r="C1997" s="164"/>
      <c r="D1997" s="164"/>
      <c r="E1997" s="164"/>
    </row>
    <row r="1998" spans="1:5" s="176" customFormat="1">
      <c r="A1998" s="117"/>
      <c r="B1998" s="163"/>
      <c r="C1998" s="164"/>
      <c r="D1998" s="164"/>
      <c r="E1998" s="164"/>
    </row>
    <row r="1999" spans="1:5" s="176" customFormat="1">
      <c r="A1999" s="117"/>
      <c r="B1999" s="163"/>
      <c r="C1999" s="164"/>
      <c r="D1999" s="164"/>
      <c r="E1999" s="164"/>
    </row>
    <row r="2000" spans="1:5" s="176" customFormat="1">
      <c r="A2000" s="117"/>
      <c r="B2000" s="163"/>
      <c r="C2000" s="164"/>
      <c r="D2000" s="164"/>
      <c r="E2000" s="164"/>
    </row>
    <row r="2001" spans="1:5" s="176" customFormat="1">
      <c r="A2001" s="117"/>
      <c r="B2001" s="163"/>
      <c r="C2001" s="164"/>
      <c r="D2001" s="164"/>
      <c r="E2001" s="164"/>
    </row>
    <row r="2002" spans="1:5" s="176" customFormat="1">
      <c r="A2002" s="117"/>
      <c r="B2002" s="163"/>
      <c r="C2002" s="164"/>
      <c r="D2002" s="164"/>
      <c r="E2002" s="164"/>
    </row>
    <row r="2003" spans="1:5" s="176" customFormat="1">
      <c r="A2003" s="117"/>
      <c r="B2003" s="163"/>
      <c r="C2003" s="164"/>
      <c r="D2003" s="164"/>
      <c r="E2003" s="164"/>
    </row>
    <row r="2004" spans="1:5" s="176" customFormat="1">
      <c r="A2004" s="117"/>
      <c r="B2004" s="163"/>
      <c r="C2004" s="164"/>
      <c r="D2004" s="164"/>
      <c r="E2004" s="164"/>
    </row>
    <row r="2005" spans="1:5" s="176" customFormat="1">
      <c r="A2005" s="117"/>
      <c r="B2005" s="163"/>
      <c r="C2005" s="164"/>
      <c r="D2005" s="164"/>
      <c r="E2005" s="164"/>
    </row>
    <row r="2006" spans="1:5" s="176" customFormat="1">
      <c r="A2006" s="117"/>
      <c r="B2006" s="163"/>
      <c r="C2006" s="164"/>
      <c r="D2006" s="164"/>
      <c r="E2006" s="164"/>
    </row>
    <row r="2007" spans="1:5" s="176" customFormat="1">
      <c r="A2007" s="117"/>
      <c r="B2007" s="163"/>
      <c r="C2007" s="164"/>
      <c r="D2007" s="164"/>
      <c r="E2007" s="164"/>
    </row>
    <row r="2008" spans="1:5" s="176" customFormat="1">
      <c r="A2008" s="117"/>
      <c r="B2008" s="163"/>
      <c r="C2008" s="164"/>
      <c r="D2008" s="164"/>
      <c r="E2008" s="164"/>
    </row>
    <row r="2009" spans="1:5" s="176" customFormat="1">
      <c r="A2009" s="117"/>
      <c r="B2009" s="163"/>
      <c r="C2009" s="164"/>
      <c r="D2009" s="164"/>
      <c r="E2009" s="164"/>
    </row>
    <row r="2010" spans="1:5" s="176" customFormat="1">
      <c r="A2010" s="117"/>
      <c r="B2010" s="163"/>
      <c r="C2010" s="164"/>
      <c r="D2010" s="164"/>
      <c r="E2010" s="164"/>
    </row>
    <row r="2011" spans="1:5" s="176" customFormat="1">
      <c r="A2011" s="117"/>
      <c r="B2011" s="163"/>
      <c r="C2011" s="164"/>
      <c r="D2011" s="164"/>
      <c r="E2011" s="164"/>
    </row>
    <row r="2012" spans="1:5" s="176" customFormat="1">
      <c r="A2012" s="117"/>
      <c r="B2012" s="163"/>
      <c r="C2012" s="164"/>
      <c r="D2012" s="164"/>
      <c r="E2012" s="164"/>
    </row>
    <row r="2013" spans="1:5" s="176" customFormat="1">
      <c r="A2013" s="117"/>
      <c r="B2013" s="163"/>
      <c r="C2013" s="164"/>
      <c r="D2013" s="164"/>
      <c r="E2013" s="164"/>
    </row>
    <row r="2014" spans="1:5" s="176" customFormat="1">
      <c r="A2014" s="117"/>
      <c r="B2014" s="163"/>
      <c r="C2014" s="164"/>
      <c r="D2014" s="164"/>
      <c r="E2014" s="164"/>
    </row>
    <row r="2015" spans="1:5" s="176" customFormat="1">
      <c r="A2015" s="117"/>
      <c r="B2015" s="163"/>
      <c r="C2015" s="164"/>
      <c r="D2015" s="164"/>
      <c r="E2015" s="164"/>
    </row>
    <row r="2016" spans="1:5" s="176" customFormat="1">
      <c r="A2016" s="117"/>
      <c r="B2016" s="163"/>
      <c r="C2016" s="164"/>
      <c r="D2016" s="164"/>
      <c r="E2016" s="164"/>
    </row>
    <row r="2017" spans="1:5" s="176" customFormat="1">
      <c r="A2017" s="117"/>
      <c r="B2017" s="163"/>
      <c r="C2017" s="164"/>
      <c r="D2017" s="164"/>
      <c r="E2017" s="164"/>
    </row>
    <row r="2018" spans="1:5" s="176" customFormat="1">
      <c r="A2018" s="117"/>
      <c r="B2018" s="163"/>
      <c r="C2018" s="164"/>
      <c r="D2018" s="164"/>
      <c r="E2018" s="164"/>
    </row>
    <row r="2019" spans="1:5" s="176" customFormat="1">
      <c r="A2019" s="117"/>
      <c r="B2019" s="163"/>
      <c r="C2019" s="164"/>
      <c r="D2019" s="164"/>
      <c r="E2019" s="164"/>
    </row>
    <row r="2020" spans="1:5" s="176" customFormat="1">
      <c r="A2020" s="117"/>
      <c r="B2020" s="163"/>
      <c r="C2020" s="164"/>
      <c r="D2020" s="164"/>
      <c r="E2020" s="164"/>
    </row>
    <row r="2021" spans="1:5" s="176" customFormat="1">
      <c r="A2021" s="117"/>
      <c r="B2021" s="163"/>
      <c r="C2021" s="164"/>
      <c r="D2021" s="164"/>
      <c r="E2021" s="164"/>
    </row>
    <row r="2022" spans="1:5" s="176" customFormat="1">
      <c r="A2022" s="117"/>
      <c r="B2022" s="163"/>
      <c r="C2022" s="164"/>
      <c r="D2022" s="164"/>
      <c r="E2022" s="164"/>
    </row>
    <row r="2023" spans="1:5" s="176" customFormat="1">
      <c r="A2023" s="117"/>
      <c r="B2023" s="163"/>
      <c r="C2023" s="164"/>
      <c r="D2023" s="164"/>
      <c r="E2023" s="164"/>
    </row>
    <row r="2024" spans="1:5" s="176" customFormat="1">
      <c r="A2024" s="117"/>
      <c r="B2024" s="163"/>
      <c r="C2024" s="164"/>
      <c r="D2024" s="164"/>
      <c r="E2024" s="164"/>
    </row>
    <row r="2025" spans="1:5" s="176" customFormat="1">
      <c r="A2025" s="117"/>
      <c r="B2025" s="163"/>
      <c r="C2025" s="164"/>
      <c r="D2025" s="164"/>
      <c r="E2025" s="164"/>
    </row>
    <row r="2026" spans="1:5" s="176" customFormat="1">
      <c r="A2026" s="117"/>
      <c r="B2026" s="163"/>
      <c r="C2026" s="164"/>
      <c r="D2026" s="164"/>
      <c r="E2026" s="164"/>
    </row>
    <row r="2027" spans="1:5" s="176" customFormat="1">
      <c r="A2027" s="117"/>
      <c r="B2027" s="163"/>
      <c r="C2027" s="164"/>
      <c r="D2027" s="164"/>
      <c r="E2027" s="164"/>
    </row>
    <row r="2028" spans="1:5" s="176" customFormat="1">
      <c r="A2028" s="117"/>
      <c r="B2028" s="163"/>
      <c r="C2028" s="164"/>
      <c r="D2028" s="164"/>
      <c r="E2028" s="164"/>
    </row>
    <row r="2029" spans="1:5" s="176" customFormat="1">
      <c r="A2029" s="117"/>
      <c r="B2029" s="163"/>
      <c r="C2029" s="164"/>
      <c r="D2029" s="164"/>
      <c r="E2029" s="164"/>
    </row>
    <row r="2030" spans="1:5" s="176" customFormat="1">
      <c r="A2030" s="117"/>
      <c r="B2030" s="163"/>
      <c r="C2030" s="164"/>
      <c r="D2030" s="164"/>
      <c r="E2030" s="164"/>
    </row>
    <row r="2031" spans="1:5" s="176" customFormat="1">
      <c r="A2031" s="117"/>
      <c r="B2031" s="163"/>
      <c r="C2031" s="164"/>
      <c r="D2031" s="164"/>
      <c r="E2031" s="164"/>
    </row>
    <row r="2032" spans="1:5" s="176" customFormat="1">
      <c r="A2032" s="117"/>
      <c r="B2032" s="163"/>
      <c r="C2032" s="164"/>
      <c r="D2032" s="164"/>
      <c r="E2032" s="164"/>
    </row>
    <row r="2033" spans="1:5" s="176" customFormat="1">
      <c r="A2033" s="117"/>
      <c r="B2033" s="163"/>
      <c r="C2033" s="164"/>
      <c r="D2033" s="164"/>
      <c r="E2033" s="164"/>
    </row>
    <row r="2034" spans="1:5" s="176" customFormat="1">
      <c r="A2034" s="117"/>
      <c r="B2034" s="163"/>
      <c r="C2034" s="164"/>
      <c r="D2034" s="164"/>
      <c r="E2034" s="164"/>
    </row>
    <row r="2035" spans="1:5" s="176" customFormat="1">
      <c r="A2035" s="117"/>
      <c r="B2035" s="163"/>
      <c r="C2035" s="164"/>
      <c r="D2035" s="164"/>
      <c r="E2035" s="164"/>
    </row>
    <row r="2036" spans="1:5" s="176" customFormat="1">
      <c r="A2036" s="117"/>
      <c r="B2036" s="163"/>
      <c r="C2036" s="164"/>
      <c r="D2036" s="164"/>
      <c r="E2036" s="164"/>
    </row>
    <row r="2037" spans="1:5" s="176" customFormat="1">
      <c r="A2037" s="117"/>
      <c r="B2037" s="163"/>
      <c r="C2037" s="164"/>
      <c r="D2037" s="164"/>
      <c r="E2037" s="164"/>
    </row>
    <row r="2038" spans="1:5" s="176" customFormat="1">
      <c r="A2038" s="117"/>
      <c r="B2038" s="163"/>
      <c r="C2038" s="164"/>
      <c r="D2038" s="164"/>
      <c r="E2038" s="164"/>
    </row>
    <row r="2039" spans="1:5" s="176" customFormat="1">
      <c r="A2039" s="117"/>
      <c r="B2039" s="163"/>
      <c r="C2039" s="164"/>
      <c r="D2039" s="164"/>
      <c r="E2039" s="164"/>
    </row>
    <row r="2040" spans="1:5" s="176" customFormat="1">
      <c r="A2040" s="117"/>
      <c r="B2040" s="163"/>
      <c r="C2040" s="164"/>
      <c r="D2040" s="164"/>
      <c r="E2040" s="164"/>
    </row>
    <row r="2041" spans="1:5" s="176" customFormat="1">
      <c r="A2041" s="117"/>
      <c r="B2041" s="163"/>
      <c r="C2041" s="164"/>
      <c r="D2041" s="164"/>
      <c r="E2041" s="164"/>
    </row>
    <row r="2042" spans="1:5" s="176" customFormat="1">
      <c r="A2042" s="117"/>
      <c r="B2042" s="163"/>
      <c r="C2042" s="164"/>
      <c r="D2042" s="164"/>
      <c r="E2042" s="164"/>
    </row>
    <row r="2043" spans="1:5" s="176" customFormat="1">
      <c r="A2043" s="117"/>
      <c r="B2043" s="163"/>
      <c r="C2043" s="164"/>
      <c r="D2043" s="164"/>
      <c r="E2043" s="164"/>
    </row>
    <row r="2044" spans="1:5" s="176" customFormat="1">
      <c r="A2044" s="117"/>
      <c r="B2044" s="163"/>
      <c r="C2044" s="164"/>
      <c r="D2044" s="164"/>
      <c r="E2044" s="164"/>
    </row>
    <row r="2045" spans="1:5" s="176" customFormat="1">
      <c r="A2045" s="117"/>
      <c r="B2045" s="163"/>
      <c r="C2045" s="164"/>
      <c r="D2045" s="164"/>
      <c r="E2045" s="164"/>
    </row>
    <row r="2046" spans="1:5" s="176" customFormat="1">
      <c r="A2046" s="117"/>
      <c r="B2046" s="163"/>
      <c r="C2046" s="164"/>
      <c r="D2046" s="164"/>
      <c r="E2046" s="164"/>
    </row>
    <row r="2047" spans="1:5" s="176" customFormat="1">
      <c r="A2047" s="117"/>
      <c r="B2047" s="163"/>
      <c r="C2047" s="164"/>
      <c r="D2047" s="164"/>
      <c r="E2047" s="164"/>
    </row>
    <row r="2048" spans="1:5" s="176" customFormat="1">
      <c r="A2048" s="117"/>
      <c r="B2048" s="163"/>
      <c r="C2048" s="164"/>
      <c r="D2048" s="164"/>
      <c r="E2048" s="164"/>
    </row>
    <row r="2049" spans="1:5" s="176" customFormat="1">
      <c r="A2049" s="117"/>
      <c r="B2049" s="163"/>
      <c r="C2049" s="164"/>
      <c r="D2049" s="164"/>
      <c r="E2049" s="164"/>
    </row>
    <row r="2050" spans="1:5" s="176" customFormat="1">
      <c r="A2050" s="117"/>
      <c r="B2050" s="163"/>
      <c r="C2050" s="164"/>
      <c r="D2050" s="164"/>
      <c r="E2050" s="164"/>
    </row>
    <row r="2051" spans="1:5" s="176" customFormat="1">
      <c r="A2051" s="117"/>
      <c r="B2051" s="163"/>
      <c r="C2051" s="164"/>
      <c r="D2051" s="164"/>
      <c r="E2051" s="164"/>
    </row>
    <row r="2052" spans="1:5" s="176" customFormat="1">
      <c r="A2052" s="117"/>
      <c r="B2052" s="163"/>
      <c r="C2052" s="164"/>
      <c r="D2052" s="164"/>
      <c r="E2052" s="164"/>
    </row>
    <row r="2053" spans="1:5" s="176" customFormat="1">
      <c r="A2053" s="117"/>
      <c r="B2053" s="163"/>
      <c r="C2053" s="164"/>
      <c r="D2053" s="164"/>
      <c r="E2053" s="164"/>
    </row>
    <row r="2054" spans="1:5" s="176" customFormat="1">
      <c r="A2054" s="117"/>
      <c r="B2054" s="163"/>
      <c r="C2054" s="164"/>
      <c r="D2054" s="164"/>
      <c r="E2054" s="164"/>
    </row>
    <row r="2055" spans="1:5" s="176" customFormat="1">
      <c r="A2055" s="117"/>
      <c r="B2055" s="163"/>
      <c r="C2055" s="164"/>
      <c r="D2055" s="164"/>
      <c r="E2055" s="164"/>
    </row>
    <row r="2056" spans="1:5" s="176" customFormat="1">
      <c r="A2056" s="117"/>
      <c r="B2056" s="163"/>
      <c r="C2056" s="164"/>
      <c r="D2056" s="164"/>
      <c r="E2056" s="164"/>
    </row>
    <row r="2057" spans="1:5" s="176" customFormat="1">
      <c r="A2057" s="117"/>
      <c r="B2057" s="163"/>
      <c r="C2057" s="164"/>
      <c r="D2057" s="164"/>
      <c r="E2057" s="164"/>
    </row>
    <row r="2058" spans="1:5" s="176" customFormat="1">
      <c r="A2058" s="117"/>
      <c r="B2058" s="163"/>
      <c r="C2058" s="164"/>
      <c r="D2058" s="164"/>
      <c r="E2058" s="164"/>
    </row>
    <row r="2059" spans="1:5" s="176" customFormat="1">
      <c r="A2059" s="117"/>
      <c r="B2059" s="163"/>
      <c r="C2059" s="164"/>
      <c r="D2059" s="164"/>
      <c r="E2059" s="164"/>
    </row>
    <row r="2060" spans="1:5" s="176" customFormat="1">
      <c r="A2060" s="117"/>
      <c r="B2060" s="163"/>
      <c r="C2060" s="164"/>
      <c r="D2060" s="164"/>
      <c r="E2060" s="164"/>
    </row>
    <row r="2061" spans="1:5" s="176" customFormat="1">
      <c r="A2061" s="117"/>
      <c r="B2061" s="163"/>
      <c r="C2061" s="164"/>
      <c r="D2061" s="164"/>
      <c r="E2061" s="164"/>
    </row>
    <row r="2062" spans="1:5" s="176" customFormat="1">
      <c r="A2062" s="117"/>
      <c r="B2062" s="163"/>
      <c r="C2062" s="164"/>
      <c r="D2062" s="164"/>
      <c r="E2062" s="164"/>
    </row>
    <row r="2063" spans="1:5" s="176" customFormat="1">
      <c r="A2063" s="117"/>
      <c r="B2063" s="163"/>
      <c r="C2063" s="164"/>
      <c r="D2063" s="164"/>
      <c r="E2063" s="164"/>
    </row>
    <row r="2064" spans="1:5" s="176" customFormat="1">
      <c r="A2064" s="117"/>
      <c r="B2064" s="163"/>
      <c r="C2064" s="164"/>
      <c r="D2064" s="164"/>
      <c r="E2064" s="164"/>
    </row>
    <row r="2065" spans="1:5" s="176" customFormat="1">
      <c r="A2065" s="117"/>
      <c r="B2065" s="163"/>
      <c r="C2065" s="164"/>
      <c r="D2065" s="164"/>
      <c r="E2065" s="164"/>
    </row>
    <row r="2066" spans="1:5" s="176" customFormat="1">
      <c r="A2066" s="117"/>
      <c r="B2066" s="163"/>
      <c r="C2066" s="164"/>
      <c r="D2066" s="164"/>
      <c r="E2066" s="164"/>
    </row>
    <row r="2067" spans="1:5" s="176" customFormat="1">
      <c r="A2067" s="117"/>
      <c r="B2067" s="163"/>
      <c r="C2067" s="164"/>
      <c r="D2067" s="164"/>
      <c r="E2067" s="164"/>
    </row>
    <row r="2068" spans="1:5" s="176" customFormat="1">
      <c r="A2068" s="117"/>
      <c r="B2068" s="163"/>
      <c r="C2068" s="164"/>
      <c r="D2068" s="164"/>
      <c r="E2068" s="164"/>
    </row>
    <row r="2069" spans="1:5" s="176" customFormat="1">
      <c r="A2069" s="117"/>
      <c r="B2069" s="163"/>
      <c r="C2069" s="164"/>
      <c r="D2069" s="164"/>
      <c r="E2069" s="164"/>
    </row>
    <row r="2070" spans="1:5" s="176" customFormat="1">
      <c r="A2070" s="117"/>
      <c r="B2070" s="163"/>
      <c r="C2070" s="164"/>
      <c r="D2070" s="164"/>
      <c r="E2070" s="164"/>
    </row>
    <row r="2071" spans="1:5" s="176" customFormat="1">
      <c r="A2071" s="117"/>
      <c r="B2071" s="163"/>
      <c r="C2071" s="164"/>
      <c r="D2071" s="164"/>
      <c r="E2071" s="164"/>
    </row>
    <row r="2072" spans="1:5" s="176" customFormat="1">
      <c r="A2072" s="117"/>
      <c r="B2072" s="163"/>
      <c r="C2072" s="164"/>
      <c r="D2072" s="164"/>
      <c r="E2072" s="164"/>
    </row>
    <row r="2073" spans="1:5" s="176" customFormat="1">
      <c r="A2073" s="117"/>
      <c r="B2073" s="163"/>
      <c r="C2073" s="164"/>
      <c r="D2073" s="164"/>
      <c r="E2073" s="164"/>
    </row>
    <row r="2074" spans="1:5" s="176" customFormat="1">
      <c r="A2074" s="117"/>
      <c r="B2074" s="163"/>
      <c r="C2074" s="164"/>
      <c r="D2074" s="164"/>
      <c r="E2074" s="164"/>
    </row>
    <row r="2075" spans="1:5" s="176" customFormat="1">
      <c r="A2075" s="117"/>
      <c r="B2075" s="163"/>
      <c r="C2075" s="164"/>
      <c r="D2075" s="164"/>
      <c r="E2075" s="164"/>
    </row>
    <row r="2076" spans="1:5" s="176" customFormat="1">
      <c r="A2076" s="117"/>
      <c r="B2076" s="163"/>
      <c r="C2076" s="164"/>
      <c r="D2076" s="164"/>
      <c r="E2076" s="164"/>
    </row>
    <row r="2077" spans="1:5" s="176" customFormat="1">
      <c r="A2077" s="117"/>
      <c r="B2077" s="163"/>
      <c r="C2077" s="164"/>
      <c r="D2077" s="164"/>
      <c r="E2077" s="164"/>
    </row>
    <row r="2078" spans="1:5" s="176" customFormat="1">
      <c r="A2078" s="117"/>
      <c r="B2078" s="163"/>
      <c r="C2078" s="164"/>
      <c r="D2078" s="164"/>
      <c r="E2078" s="164"/>
    </row>
    <row r="2079" spans="1:5" s="176" customFormat="1">
      <c r="A2079" s="117"/>
      <c r="B2079" s="163"/>
      <c r="C2079" s="164"/>
      <c r="D2079" s="164"/>
      <c r="E2079" s="164"/>
    </row>
    <row r="2080" spans="1:5" s="176" customFormat="1">
      <c r="A2080" s="117"/>
      <c r="B2080" s="163"/>
      <c r="C2080" s="164"/>
      <c r="D2080" s="164"/>
      <c r="E2080" s="164"/>
    </row>
    <row r="2081" spans="1:5" s="176" customFormat="1">
      <c r="A2081" s="117"/>
      <c r="B2081" s="163"/>
      <c r="C2081" s="164"/>
      <c r="D2081" s="164"/>
      <c r="E2081" s="164"/>
    </row>
    <row r="2082" spans="1:5" s="176" customFormat="1">
      <c r="A2082" s="117"/>
      <c r="B2082" s="163"/>
      <c r="C2082" s="164"/>
      <c r="D2082" s="164"/>
      <c r="E2082" s="164"/>
    </row>
    <row r="2083" spans="1:5" s="176" customFormat="1">
      <c r="A2083" s="117"/>
      <c r="B2083" s="163"/>
      <c r="C2083" s="164"/>
      <c r="D2083" s="164"/>
      <c r="E2083" s="164"/>
    </row>
    <row r="2084" spans="1:5" s="176" customFormat="1">
      <c r="A2084" s="117"/>
      <c r="B2084" s="163"/>
      <c r="C2084" s="164"/>
      <c r="D2084" s="164"/>
      <c r="E2084" s="164"/>
    </row>
    <row r="2085" spans="1:5" s="176" customFormat="1">
      <c r="A2085" s="117"/>
      <c r="B2085" s="163"/>
      <c r="C2085" s="164"/>
      <c r="D2085" s="164"/>
      <c r="E2085" s="164"/>
    </row>
    <row r="2086" spans="1:5" s="176" customFormat="1">
      <c r="A2086" s="117"/>
      <c r="B2086" s="163"/>
      <c r="C2086" s="164"/>
      <c r="D2086" s="164"/>
      <c r="E2086" s="164"/>
    </row>
    <row r="2087" spans="1:5" s="176" customFormat="1">
      <c r="A2087" s="117"/>
      <c r="B2087" s="163"/>
      <c r="C2087" s="164"/>
      <c r="D2087" s="164"/>
      <c r="E2087" s="164"/>
    </row>
    <row r="2088" spans="1:5" s="176" customFormat="1">
      <c r="A2088" s="117"/>
      <c r="B2088" s="163"/>
      <c r="C2088" s="164"/>
      <c r="D2088" s="164"/>
      <c r="E2088" s="164"/>
    </row>
    <row r="2089" spans="1:5" s="176" customFormat="1">
      <c r="A2089" s="117"/>
      <c r="B2089" s="163"/>
      <c r="C2089" s="164"/>
      <c r="D2089" s="164"/>
      <c r="E2089" s="164"/>
    </row>
    <row r="2090" spans="1:5" s="176" customFormat="1">
      <c r="A2090" s="117"/>
      <c r="B2090" s="163"/>
      <c r="C2090" s="164"/>
      <c r="D2090" s="164"/>
      <c r="E2090" s="164"/>
    </row>
    <row r="2091" spans="1:5" s="176" customFormat="1">
      <c r="A2091" s="117"/>
      <c r="B2091" s="163"/>
      <c r="C2091" s="164"/>
      <c r="D2091" s="164"/>
      <c r="E2091" s="164"/>
    </row>
    <row r="2092" spans="1:5" s="176" customFormat="1">
      <c r="A2092" s="117"/>
      <c r="B2092" s="163"/>
      <c r="C2092" s="164"/>
      <c r="D2092" s="164"/>
      <c r="E2092" s="164"/>
    </row>
    <row r="2093" spans="1:5" s="176" customFormat="1">
      <c r="A2093" s="117"/>
      <c r="B2093" s="163"/>
      <c r="C2093" s="164"/>
      <c r="D2093" s="164"/>
      <c r="E2093" s="164"/>
    </row>
    <row r="2094" spans="1:5" s="176" customFormat="1">
      <c r="A2094" s="117"/>
      <c r="B2094" s="163"/>
      <c r="C2094" s="164"/>
      <c r="D2094" s="164"/>
      <c r="E2094" s="164"/>
    </row>
    <row r="2095" spans="1:5" s="176" customFormat="1">
      <c r="A2095" s="117"/>
      <c r="B2095" s="163"/>
      <c r="C2095" s="164"/>
      <c r="D2095" s="164"/>
      <c r="E2095" s="164"/>
    </row>
    <row r="2096" spans="1:5" s="176" customFormat="1">
      <c r="A2096" s="117"/>
      <c r="B2096" s="163"/>
      <c r="C2096" s="164"/>
      <c r="D2096" s="164"/>
      <c r="E2096" s="164"/>
    </row>
    <row r="2097" spans="1:5" s="176" customFormat="1">
      <c r="A2097" s="117"/>
      <c r="B2097" s="163"/>
      <c r="C2097" s="164"/>
      <c r="D2097" s="164"/>
      <c r="E2097" s="164"/>
    </row>
    <row r="2098" spans="1:5" s="176" customFormat="1">
      <c r="A2098" s="117"/>
      <c r="B2098" s="163"/>
      <c r="C2098" s="164"/>
      <c r="D2098" s="164"/>
      <c r="E2098" s="164"/>
    </row>
    <row r="2099" spans="1:5" s="176" customFormat="1">
      <c r="A2099" s="117"/>
      <c r="B2099" s="163"/>
      <c r="C2099" s="164"/>
      <c r="D2099" s="164"/>
      <c r="E2099" s="164"/>
    </row>
    <row r="2100" spans="1:5" s="176" customFormat="1">
      <c r="A2100" s="117"/>
      <c r="B2100" s="163"/>
      <c r="C2100" s="164"/>
      <c r="D2100" s="164"/>
      <c r="E2100" s="164"/>
    </row>
    <row r="2101" spans="1:5" s="176" customFormat="1">
      <c r="A2101" s="117"/>
      <c r="B2101" s="163"/>
      <c r="C2101" s="164"/>
      <c r="D2101" s="164"/>
      <c r="E2101" s="164"/>
    </row>
    <row r="2102" spans="1:5" s="176" customFormat="1">
      <c r="A2102" s="117"/>
      <c r="B2102" s="163"/>
      <c r="C2102" s="164"/>
      <c r="D2102" s="164"/>
      <c r="E2102" s="164"/>
    </row>
    <row r="2103" spans="1:5" s="176" customFormat="1">
      <c r="A2103" s="117"/>
      <c r="B2103" s="163"/>
      <c r="C2103" s="164"/>
      <c r="D2103" s="164"/>
      <c r="E2103" s="164"/>
    </row>
    <row r="2104" spans="1:5" s="176" customFormat="1">
      <c r="A2104" s="117"/>
      <c r="B2104" s="163"/>
      <c r="C2104" s="164"/>
      <c r="D2104" s="164"/>
      <c r="E2104" s="164"/>
    </row>
    <row r="2105" spans="1:5" s="176" customFormat="1">
      <c r="A2105" s="117"/>
      <c r="B2105" s="163"/>
      <c r="C2105" s="164"/>
      <c r="D2105" s="164"/>
      <c r="E2105" s="164"/>
    </row>
    <row r="2106" spans="1:5" s="176" customFormat="1">
      <c r="A2106" s="117"/>
      <c r="B2106" s="163"/>
      <c r="C2106" s="164"/>
      <c r="D2106" s="164"/>
      <c r="E2106" s="164"/>
    </row>
    <row r="2107" spans="1:5" s="176" customFormat="1">
      <c r="A2107" s="117"/>
      <c r="B2107" s="163"/>
      <c r="C2107" s="164"/>
      <c r="D2107" s="164"/>
      <c r="E2107" s="164"/>
    </row>
    <row r="2108" spans="1:5" s="176" customFormat="1">
      <c r="A2108" s="117"/>
      <c r="B2108" s="163"/>
      <c r="C2108" s="164"/>
      <c r="D2108" s="164"/>
      <c r="E2108" s="164"/>
    </row>
    <row r="2109" spans="1:5" s="176" customFormat="1">
      <c r="A2109" s="117"/>
      <c r="B2109" s="163"/>
      <c r="C2109" s="164"/>
      <c r="D2109" s="164"/>
      <c r="E2109" s="164"/>
    </row>
    <row r="2110" spans="1:5" s="176" customFormat="1">
      <c r="A2110" s="117"/>
      <c r="B2110" s="163"/>
      <c r="C2110" s="164"/>
      <c r="D2110" s="164"/>
      <c r="E2110" s="164"/>
    </row>
    <row r="2111" spans="1:5" s="176" customFormat="1">
      <c r="A2111" s="117"/>
      <c r="B2111" s="163"/>
      <c r="C2111" s="164"/>
      <c r="D2111" s="164"/>
      <c r="E2111" s="164"/>
    </row>
    <row r="2112" spans="1:5" s="176" customFormat="1">
      <c r="A2112" s="117"/>
      <c r="B2112" s="163"/>
      <c r="C2112" s="164"/>
      <c r="D2112" s="164"/>
      <c r="E2112" s="164"/>
    </row>
    <row r="2113" spans="1:5" s="176" customFormat="1">
      <c r="A2113" s="117"/>
      <c r="B2113" s="163"/>
      <c r="C2113" s="164"/>
      <c r="D2113" s="164"/>
      <c r="E2113" s="164"/>
    </row>
    <row r="2114" spans="1:5" s="176" customFormat="1">
      <c r="A2114" s="117"/>
      <c r="B2114" s="163"/>
      <c r="C2114" s="164"/>
      <c r="D2114" s="164"/>
      <c r="E2114" s="164"/>
    </row>
    <row r="2115" spans="1:5" s="176" customFormat="1">
      <c r="A2115" s="117"/>
      <c r="B2115" s="163"/>
      <c r="C2115" s="164"/>
      <c r="D2115" s="164"/>
      <c r="E2115" s="164"/>
    </row>
    <row r="2116" spans="1:5" s="176" customFormat="1">
      <c r="A2116" s="117"/>
      <c r="B2116" s="163"/>
      <c r="C2116" s="164"/>
      <c r="D2116" s="164"/>
      <c r="E2116" s="164"/>
    </row>
    <row r="2117" spans="1:5" s="176" customFormat="1">
      <c r="A2117" s="117"/>
      <c r="B2117" s="163"/>
      <c r="C2117" s="164"/>
      <c r="D2117" s="164"/>
      <c r="E2117" s="164"/>
    </row>
    <row r="2118" spans="1:5" s="176" customFormat="1">
      <c r="A2118" s="117"/>
      <c r="B2118" s="163"/>
      <c r="C2118" s="164"/>
      <c r="D2118" s="164"/>
      <c r="E2118" s="164"/>
    </row>
    <row r="2119" spans="1:5" s="176" customFormat="1">
      <c r="A2119" s="117"/>
      <c r="B2119" s="163"/>
      <c r="C2119" s="164"/>
      <c r="D2119" s="164"/>
      <c r="E2119" s="164"/>
    </row>
    <row r="2120" spans="1:5" s="176" customFormat="1">
      <c r="A2120" s="117"/>
      <c r="B2120" s="163"/>
      <c r="C2120" s="164"/>
      <c r="D2120" s="164"/>
      <c r="E2120" s="164"/>
    </row>
    <row r="2121" spans="1:5" s="176" customFormat="1">
      <c r="A2121" s="117"/>
      <c r="B2121" s="163"/>
      <c r="C2121" s="164"/>
      <c r="D2121" s="164"/>
      <c r="E2121" s="164"/>
    </row>
    <row r="2122" spans="1:5" s="176" customFormat="1">
      <c r="A2122" s="117"/>
      <c r="B2122" s="163"/>
      <c r="C2122" s="164"/>
      <c r="D2122" s="164"/>
      <c r="E2122" s="164"/>
    </row>
    <row r="2123" spans="1:5" s="176" customFormat="1">
      <c r="A2123" s="117"/>
      <c r="B2123" s="163"/>
      <c r="C2123" s="164"/>
      <c r="D2123" s="164"/>
      <c r="E2123" s="164"/>
    </row>
    <row r="2124" spans="1:5" s="176" customFormat="1">
      <c r="A2124" s="117"/>
      <c r="B2124" s="163"/>
      <c r="C2124" s="164"/>
      <c r="D2124" s="164"/>
      <c r="E2124" s="164"/>
    </row>
    <row r="2125" spans="1:5" s="176" customFormat="1">
      <c r="A2125" s="117"/>
      <c r="B2125" s="163"/>
      <c r="C2125" s="164"/>
      <c r="D2125" s="164"/>
      <c r="E2125" s="164"/>
    </row>
    <row r="2126" spans="1:5" s="176" customFormat="1">
      <c r="A2126" s="117"/>
      <c r="B2126" s="163"/>
      <c r="C2126" s="164"/>
      <c r="D2126" s="164"/>
      <c r="E2126" s="164"/>
    </row>
    <row r="2127" spans="1:5" s="176" customFormat="1">
      <c r="A2127" s="117"/>
      <c r="B2127" s="163"/>
      <c r="C2127" s="164"/>
      <c r="D2127" s="164"/>
      <c r="E2127" s="164"/>
    </row>
    <row r="2128" spans="1:5" s="176" customFormat="1">
      <c r="A2128" s="117"/>
      <c r="B2128" s="163"/>
      <c r="C2128" s="164"/>
      <c r="D2128" s="164"/>
      <c r="E2128" s="164"/>
    </row>
    <row r="2129" spans="1:5" s="176" customFormat="1">
      <c r="A2129" s="117"/>
      <c r="B2129" s="163"/>
      <c r="C2129" s="164"/>
      <c r="D2129" s="164"/>
      <c r="E2129" s="164"/>
    </row>
    <row r="2130" spans="1:5" s="176" customFormat="1">
      <c r="A2130" s="117"/>
      <c r="B2130" s="163"/>
      <c r="C2130" s="164"/>
      <c r="D2130" s="164"/>
      <c r="E2130" s="164"/>
    </row>
    <row r="2131" spans="1:5" s="176" customFormat="1">
      <c r="A2131" s="117"/>
      <c r="B2131" s="163"/>
      <c r="C2131" s="164"/>
      <c r="D2131" s="164"/>
      <c r="E2131" s="164"/>
    </row>
    <row r="2132" spans="1:5" s="176" customFormat="1">
      <c r="A2132" s="117"/>
      <c r="B2132" s="163"/>
      <c r="C2132" s="164"/>
      <c r="D2132" s="164"/>
      <c r="E2132" s="164"/>
    </row>
    <row r="2133" spans="1:5" s="176" customFormat="1">
      <c r="A2133" s="117"/>
      <c r="B2133" s="163"/>
      <c r="C2133" s="164"/>
      <c r="D2133" s="164"/>
      <c r="E2133" s="164"/>
    </row>
    <row r="2134" spans="1:5" s="176" customFormat="1">
      <c r="A2134" s="117"/>
      <c r="B2134" s="163"/>
      <c r="C2134" s="164"/>
      <c r="D2134" s="164"/>
      <c r="E2134" s="164"/>
    </row>
    <row r="2135" spans="1:5" s="176" customFormat="1">
      <c r="A2135" s="117"/>
      <c r="B2135" s="163"/>
      <c r="C2135" s="164"/>
      <c r="D2135" s="164"/>
      <c r="E2135" s="164"/>
    </row>
    <row r="2136" spans="1:5" s="176" customFormat="1">
      <c r="A2136" s="117"/>
      <c r="B2136" s="163"/>
      <c r="C2136" s="164"/>
      <c r="D2136" s="164"/>
      <c r="E2136" s="164"/>
    </row>
    <row r="2137" spans="1:5" s="176" customFormat="1">
      <c r="A2137" s="117"/>
      <c r="B2137" s="163"/>
      <c r="C2137" s="164"/>
      <c r="D2137" s="164"/>
      <c r="E2137" s="164"/>
    </row>
    <row r="2138" spans="1:5" s="176" customFormat="1">
      <c r="A2138" s="117"/>
      <c r="B2138" s="163"/>
      <c r="C2138" s="164"/>
      <c r="D2138" s="164"/>
      <c r="E2138" s="164"/>
    </row>
    <row r="2139" spans="1:5" s="176" customFormat="1">
      <c r="A2139" s="117"/>
      <c r="B2139" s="163"/>
      <c r="C2139" s="164"/>
      <c r="D2139" s="164"/>
      <c r="E2139" s="164"/>
    </row>
    <row r="2140" spans="1:5" s="176" customFormat="1">
      <c r="A2140" s="117"/>
      <c r="B2140" s="163"/>
      <c r="C2140" s="164"/>
      <c r="D2140" s="164"/>
      <c r="E2140" s="164"/>
    </row>
    <row r="2141" spans="1:5" s="176" customFormat="1">
      <c r="A2141" s="117"/>
      <c r="B2141" s="163"/>
      <c r="C2141" s="164"/>
      <c r="D2141" s="164"/>
      <c r="E2141" s="164"/>
    </row>
    <row r="2142" spans="1:5" s="176" customFormat="1">
      <c r="A2142" s="117"/>
      <c r="B2142" s="163"/>
      <c r="C2142" s="164"/>
      <c r="D2142" s="164"/>
      <c r="E2142" s="164"/>
    </row>
    <row r="2143" spans="1:5" s="176" customFormat="1">
      <c r="A2143" s="117"/>
      <c r="B2143" s="163"/>
      <c r="C2143" s="164"/>
      <c r="D2143" s="164"/>
      <c r="E2143" s="164"/>
    </row>
    <row r="2144" spans="1:5" s="176" customFormat="1">
      <c r="A2144" s="117"/>
      <c r="B2144" s="163"/>
      <c r="C2144" s="164"/>
      <c r="D2144" s="164"/>
      <c r="E2144" s="164"/>
    </row>
    <row r="2145" spans="1:5" s="176" customFormat="1">
      <c r="A2145" s="117"/>
      <c r="B2145" s="163"/>
      <c r="C2145" s="164"/>
      <c r="D2145" s="164"/>
      <c r="E2145" s="164"/>
    </row>
    <row r="2146" spans="1:5" s="176" customFormat="1">
      <c r="A2146" s="117"/>
      <c r="B2146" s="163"/>
      <c r="C2146" s="164"/>
      <c r="D2146" s="164"/>
      <c r="E2146" s="164"/>
    </row>
    <row r="2147" spans="1:5" s="176" customFormat="1">
      <c r="A2147" s="117"/>
      <c r="B2147" s="163"/>
      <c r="C2147" s="164"/>
      <c r="D2147" s="164"/>
      <c r="E2147" s="164"/>
    </row>
    <row r="2148" spans="1:5" s="176" customFormat="1">
      <c r="A2148" s="117"/>
      <c r="B2148" s="163"/>
      <c r="C2148" s="164"/>
      <c r="D2148" s="164"/>
      <c r="E2148" s="164"/>
    </row>
    <row r="2149" spans="1:5" s="176" customFormat="1">
      <c r="A2149" s="117"/>
      <c r="B2149" s="163"/>
      <c r="C2149" s="164"/>
      <c r="D2149" s="164"/>
      <c r="E2149" s="164"/>
    </row>
    <row r="2150" spans="1:5" s="176" customFormat="1">
      <c r="A2150" s="117"/>
      <c r="B2150" s="163"/>
      <c r="C2150" s="164"/>
      <c r="D2150" s="164"/>
      <c r="E2150" s="164"/>
    </row>
    <row r="2151" spans="1:5" s="176" customFormat="1">
      <c r="A2151" s="117"/>
      <c r="B2151" s="163"/>
      <c r="C2151" s="164"/>
      <c r="D2151" s="164"/>
      <c r="E2151" s="164"/>
    </row>
    <row r="2152" spans="1:5" s="176" customFormat="1">
      <c r="A2152" s="117"/>
      <c r="B2152" s="163"/>
      <c r="C2152" s="164"/>
      <c r="D2152" s="164"/>
      <c r="E2152" s="164"/>
    </row>
    <row r="2153" spans="1:5" s="176" customFormat="1">
      <c r="A2153" s="117"/>
      <c r="B2153" s="163"/>
      <c r="C2153" s="164"/>
      <c r="D2153" s="164"/>
      <c r="E2153" s="164"/>
    </row>
    <row r="2154" spans="1:5" s="176" customFormat="1">
      <c r="A2154" s="117"/>
      <c r="B2154" s="163"/>
      <c r="C2154" s="164"/>
      <c r="D2154" s="164"/>
      <c r="E2154" s="164"/>
    </row>
    <row r="2155" spans="1:5" s="176" customFormat="1">
      <c r="A2155" s="117"/>
      <c r="B2155" s="163"/>
      <c r="C2155" s="164"/>
      <c r="D2155" s="164"/>
      <c r="E2155" s="164"/>
    </row>
    <row r="2156" spans="1:5" s="176" customFormat="1">
      <c r="A2156" s="117"/>
      <c r="B2156" s="163"/>
      <c r="C2156" s="164"/>
      <c r="D2156" s="164"/>
      <c r="E2156" s="164"/>
    </row>
    <row r="2157" spans="1:5" s="176" customFormat="1">
      <c r="A2157" s="117"/>
      <c r="B2157" s="163"/>
      <c r="C2157" s="164"/>
      <c r="D2157" s="164"/>
      <c r="E2157" s="164"/>
    </row>
    <row r="2158" spans="1:5" s="176" customFormat="1">
      <c r="A2158" s="117"/>
      <c r="B2158" s="163"/>
      <c r="C2158" s="164"/>
      <c r="D2158" s="164"/>
      <c r="E2158" s="164"/>
    </row>
    <row r="2159" spans="1:5" s="176" customFormat="1">
      <c r="A2159" s="117"/>
      <c r="B2159" s="163"/>
      <c r="C2159" s="164"/>
      <c r="D2159" s="164"/>
      <c r="E2159" s="164"/>
    </row>
    <row r="2160" spans="1:5" s="176" customFormat="1">
      <c r="A2160" s="117"/>
      <c r="B2160" s="163"/>
      <c r="C2160" s="164"/>
      <c r="D2160" s="164"/>
      <c r="E2160" s="164"/>
    </row>
    <row r="2161" spans="1:5" s="176" customFormat="1">
      <c r="A2161" s="117"/>
      <c r="B2161" s="163"/>
      <c r="C2161" s="164"/>
      <c r="D2161" s="164"/>
      <c r="E2161" s="164"/>
    </row>
    <row r="2162" spans="1:5" s="176" customFormat="1">
      <c r="A2162" s="117"/>
      <c r="B2162" s="163"/>
      <c r="C2162" s="164"/>
      <c r="D2162" s="164"/>
      <c r="E2162" s="164"/>
    </row>
    <row r="2163" spans="1:5" s="176" customFormat="1">
      <c r="A2163" s="117"/>
      <c r="B2163" s="163"/>
      <c r="C2163" s="164"/>
      <c r="D2163" s="164"/>
      <c r="E2163" s="164"/>
    </row>
    <row r="2164" spans="1:5" s="176" customFormat="1">
      <c r="A2164" s="117"/>
      <c r="B2164" s="163"/>
      <c r="C2164" s="164"/>
      <c r="D2164" s="164"/>
      <c r="E2164" s="164"/>
    </row>
    <row r="2165" spans="1:5" s="176" customFormat="1">
      <c r="A2165" s="117"/>
      <c r="B2165" s="163"/>
      <c r="C2165" s="164"/>
      <c r="D2165" s="164"/>
      <c r="E2165" s="164"/>
    </row>
    <row r="2166" spans="1:5" s="176" customFormat="1">
      <c r="A2166" s="117"/>
      <c r="B2166" s="163"/>
      <c r="C2166" s="164"/>
      <c r="D2166" s="164"/>
      <c r="E2166" s="164"/>
    </row>
    <row r="2167" spans="1:5" s="176" customFormat="1">
      <c r="A2167" s="117"/>
      <c r="B2167" s="163"/>
      <c r="C2167" s="164"/>
      <c r="D2167" s="164"/>
      <c r="E2167" s="164"/>
    </row>
    <row r="2168" spans="1:5" s="176" customFormat="1">
      <c r="A2168" s="117"/>
      <c r="B2168" s="163"/>
      <c r="C2168" s="164"/>
      <c r="D2168" s="164"/>
      <c r="E2168" s="164"/>
    </row>
    <row r="2169" spans="1:5" s="176" customFormat="1">
      <c r="A2169" s="117"/>
      <c r="B2169" s="163"/>
      <c r="C2169" s="164"/>
      <c r="D2169" s="164"/>
      <c r="E2169" s="164"/>
    </row>
    <row r="2170" spans="1:5" s="176" customFormat="1">
      <c r="A2170" s="117"/>
      <c r="B2170" s="163"/>
      <c r="C2170" s="164"/>
      <c r="D2170" s="164"/>
      <c r="E2170" s="164"/>
    </row>
    <row r="2171" spans="1:5" s="176" customFormat="1">
      <c r="A2171" s="117"/>
      <c r="B2171" s="163"/>
      <c r="C2171" s="164"/>
      <c r="D2171" s="164"/>
      <c r="E2171" s="164"/>
    </row>
    <row r="2172" spans="1:5" s="176" customFormat="1">
      <c r="A2172" s="117"/>
      <c r="B2172" s="163"/>
      <c r="C2172" s="164"/>
      <c r="D2172" s="164"/>
      <c r="E2172" s="164"/>
    </row>
    <row r="2173" spans="1:5" s="176" customFormat="1">
      <c r="A2173" s="117"/>
      <c r="B2173" s="163"/>
      <c r="C2173" s="164"/>
      <c r="D2173" s="164"/>
      <c r="E2173" s="164"/>
    </row>
    <row r="2174" spans="1:5" s="176" customFormat="1">
      <c r="A2174" s="117"/>
      <c r="B2174" s="163"/>
      <c r="C2174" s="164"/>
      <c r="D2174" s="164"/>
      <c r="E2174" s="164"/>
    </row>
    <row r="2175" spans="1:5" s="176" customFormat="1">
      <c r="A2175" s="117"/>
      <c r="B2175" s="163"/>
      <c r="C2175" s="164"/>
      <c r="D2175" s="164"/>
      <c r="E2175" s="164"/>
    </row>
    <row r="2176" spans="1:5" s="176" customFormat="1">
      <c r="A2176" s="117"/>
      <c r="B2176" s="163"/>
      <c r="C2176" s="164"/>
      <c r="D2176" s="164"/>
      <c r="E2176" s="164"/>
    </row>
    <row r="2177" spans="1:5" s="176" customFormat="1">
      <c r="A2177" s="117"/>
      <c r="B2177" s="163"/>
      <c r="C2177" s="164"/>
      <c r="D2177" s="164"/>
      <c r="E2177" s="164"/>
    </row>
    <row r="2178" spans="1:5" s="176" customFormat="1">
      <c r="A2178" s="117"/>
      <c r="B2178" s="163"/>
      <c r="C2178" s="164"/>
      <c r="D2178" s="164"/>
      <c r="E2178" s="164"/>
    </row>
    <row r="2179" spans="1:5" s="176" customFormat="1">
      <c r="A2179" s="117"/>
      <c r="B2179" s="163"/>
      <c r="C2179" s="164"/>
      <c r="D2179" s="164"/>
      <c r="E2179" s="164"/>
    </row>
    <row r="2180" spans="1:5" s="176" customFormat="1">
      <c r="A2180" s="117"/>
      <c r="B2180" s="163"/>
      <c r="C2180" s="164"/>
      <c r="D2180" s="164"/>
      <c r="E2180" s="164"/>
    </row>
    <row r="2181" spans="1:5" s="176" customFormat="1">
      <c r="A2181" s="117"/>
      <c r="B2181" s="163"/>
      <c r="C2181" s="164"/>
      <c r="D2181" s="164"/>
      <c r="E2181" s="164"/>
    </row>
    <row r="2182" spans="1:5" s="176" customFormat="1">
      <c r="A2182" s="117"/>
      <c r="B2182" s="163"/>
      <c r="C2182" s="164"/>
      <c r="D2182" s="164"/>
      <c r="E2182" s="164"/>
    </row>
    <row r="2183" spans="1:5" s="176" customFormat="1">
      <c r="A2183" s="117"/>
      <c r="B2183" s="163"/>
      <c r="C2183" s="164"/>
      <c r="D2183" s="164"/>
      <c r="E2183" s="164"/>
    </row>
    <row r="2184" spans="1:5" s="176" customFormat="1">
      <c r="A2184" s="117"/>
      <c r="B2184" s="163"/>
      <c r="C2184" s="164"/>
      <c r="D2184" s="164"/>
      <c r="E2184" s="164"/>
    </row>
    <row r="2185" spans="1:5" s="176" customFormat="1">
      <c r="A2185" s="117"/>
      <c r="B2185" s="163"/>
      <c r="C2185" s="164"/>
      <c r="D2185" s="164"/>
      <c r="E2185" s="164"/>
    </row>
    <row r="2186" spans="1:5" s="176" customFormat="1">
      <c r="A2186" s="117"/>
      <c r="B2186" s="163"/>
      <c r="C2186" s="164"/>
      <c r="D2186" s="164"/>
      <c r="E2186" s="164"/>
    </row>
    <row r="2187" spans="1:5" s="176" customFormat="1">
      <c r="A2187" s="117"/>
      <c r="B2187" s="163"/>
      <c r="C2187" s="164"/>
      <c r="D2187" s="164"/>
      <c r="E2187" s="164"/>
    </row>
    <row r="2188" spans="1:5" s="176" customFormat="1">
      <c r="A2188" s="117"/>
      <c r="B2188" s="163"/>
      <c r="C2188" s="164"/>
      <c r="D2188" s="164"/>
      <c r="E2188" s="164"/>
    </row>
    <row r="2189" spans="1:5" s="176" customFormat="1">
      <c r="A2189" s="117"/>
      <c r="B2189" s="163"/>
      <c r="C2189" s="164"/>
      <c r="D2189" s="164"/>
      <c r="E2189" s="164"/>
    </row>
    <row r="2190" spans="1:5" s="176" customFormat="1">
      <c r="A2190" s="117"/>
      <c r="B2190" s="163"/>
      <c r="C2190" s="164"/>
      <c r="D2190" s="164"/>
      <c r="E2190" s="164"/>
    </row>
    <row r="2191" spans="1:5" s="176" customFormat="1">
      <c r="A2191" s="117"/>
      <c r="B2191" s="163"/>
      <c r="C2191" s="164"/>
      <c r="D2191" s="164"/>
      <c r="E2191" s="164"/>
    </row>
    <row r="2192" spans="1:5" s="176" customFormat="1">
      <c r="A2192" s="117"/>
      <c r="B2192" s="163"/>
      <c r="C2192" s="164"/>
      <c r="D2192" s="164"/>
      <c r="E2192" s="164"/>
    </row>
    <row r="2193" spans="1:5" s="176" customFormat="1">
      <c r="A2193" s="117"/>
      <c r="B2193" s="163"/>
      <c r="C2193" s="164"/>
      <c r="D2193" s="164"/>
      <c r="E2193" s="164"/>
    </row>
    <row r="2194" spans="1:5" s="176" customFormat="1">
      <c r="A2194" s="117"/>
      <c r="B2194" s="163"/>
      <c r="C2194" s="164"/>
      <c r="D2194" s="164"/>
      <c r="E2194" s="164"/>
    </row>
    <row r="2195" spans="1:5" s="176" customFormat="1">
      <c r="A2195" s="117"/>
      <c r="B2195" s="163"/>
      <c r="C2195" s="164"/>
      <c r="D2195" s="164"/>
      <c r="E2195" s="164"/>
    </row>
    <row r="2196" spans="1:5" s="176" customFormat="1">
      <c r="A2196" s="117"/>
      <c r="B2196" s="163"/>
      <c r="C2196" s="164"/>
      <c r="D2196" s="164"/>
      <c r="E2196" s="164"/>
    </row>
    <row r="2197" spans="1:5" s="176" customFormat="1">
      <c r="A2197" s="117"/>
      <c r="B2197" s="163"/>
      <c r="C2197" s="164"/>
      <c r="D2197" s="164"/>
      <c r="E2197" s="164"/>
    </row>
    <row r="2198" spans="1:5" s="176" customFormat="1">
      <c r="A2198" s="117"/>
      <c r="B2198" s="163"/>
      <c r="C2198" s="164"/>
      <c r="D2198" s="164"/>
      <c r="E2198" s="164"/>
    </row>
    <row r="2199" spans="1:5" s="176" customFormat="1">
      <c r="A2199" s="117"/>
      <c r="B2199" s="163"/>
      <c r="C2199" s="164"/>
      <c r="D2199" s="164"/>
      <c r="E2199" s="164"/>
    </row>
    <row r="2200" spans="1:5" s="176" customFormat="1">
      <c r="A2200" s="117"/>
      <c r="B2200" s="163"/>
      <c r="C2200" s="164"/>
      <c r="D2200" s="164"/>
      <c r="E2200" s="164"/>
    </row>
    <row r="2201" spans="1:5" s="176" customFormat="1">
      <c r="A2201" s="117"/>
      <c r="B2201" s="163"/>
      <c r="C2201" s="164"/>
      <c r="D2201" s="164"/>
      <c r="E2201" s="164"/>
    </row>
    <row r="2202" spans="1:5" s="176" customFormat="1">
      <c r="A2202" s="117"/>
      <c r="B2202" s="163"/>
      <c r="C2202" s="164"/>
      <c r="D2202" s="164"/>
      <c r="E2202" s="164"/>
    </row>
    <row r="2203" spans="1:5" s="176" customFormat="1">
      <c r="A2203" s="117"/>
      <c r="B2203" s="163"/>
      <c r="C2203" s="164"/>
      <c r="D2203" s="164"/>
      <c r="E2203" s="164"/>
    </row>
    <row r="2204" spans="1:5" s="176" customFormat="1">
      <c r="A2204" s="117"/>
      <c r="B2204" s="163"/>
      <c r="C2204" s="164"/>
      <c r="D2204" s="164"/>
      <c r="E2204" s="164"/>
    </row>
    <row r="2205" spans="1:5" s="176" customFormat="1">
      <c r="A2205" s="117"/>
      <c r="B2205" s="163"/>
      <c r="C2205" s="164"/>
      <c r="D2205" s="164"/>
      <c r="E2205" s="164"/>
    </row>
    <row r="2206" spans="1:5" s="176" customFormat="1">
      <c r="A2206" s="117"/>
      <c r="B2206" s="163"/>
      <c r="C2206" s="164"/>
      <c r="D2206" s="164"/>
      <c r="E2206" s="164"/>
    </row>
    <row r="2207" spans="1:5" s="176" customFormat="1">
      <c r="A2207" s="117"/>
      <c r="B2207" s="163"/>
      <c r="C2207" s="164"/>
      <c r="D2207" s="164"/>
      <c r="E2207" s="164"/>
    </row>
    <row r="2208" spans="1:5" s="176" customFormat="1">
      <c r="A2208" s="117"/>
      <c r="B2208" s="163"/>
      <c r="C2208" s="164"/>
      <c r="D2208" s="164"/>
      <c r="E2208" s="164"/>
    </row>
    <row r="2209" spans="1:5" s="176" customFormat="1">
      <c r="A2209" s="117"/>
      <c r="B2209" s="163"/>
      <c r="C2209" s="164"/>
      <c r="D2209" s="164"/>
      <c r="E2209" s="164"/>
    </row>
    <row r="2210" spans="1:5" s="176" customFormat="1">
      <c r="A2210" s="117"/>
      <c r="B2210" s="163"/>
      <c r="C2210" s="164"/>
      <c r="D2210" s="164"/>
      <c r="E2210" s="164"/>
    </row>
    <row r="2211" spans="1:5" s="176" customFormat="1">
      <c r="A2211" s="117"/>
      <c r="B2211" s="163"/>
      <c r="C2211" s="164"/>
      <c r="D2211" s="164"/>
      <c r="E2211" s="164"/>
    </row>
    <row r="2212" spans="1:5" s="176" customFormat="1">
      <c r="A2212" s="117"/>
      <c r="B2212" s="163"/>
      <c r="C2212" s="164"/>
      <c r="D2212" s="164"/>
      <c r="E2212" s="164"/>
    </row>
    <row r="2213" spans="1:5" s="176" customFormat="1">
      <c r="A2213" s="117"/>
      <c r="B2213" s="163"/>
      <c r="C2213" s="164"/>
      <c r="D2213" s="164"/>
      <c r="E2213" s="164"/>
    </row>
    <row r="2214" spans="1:5" s="176" customFormat="1">
      <c r="A2214" s="117"/>
      <c r="B2214" s="163"/>
      <c r="C2214" s="164"/>
      <c r="D2214" s="164"/>
      <c r="E2214" s="164"/>
    </row>
    <row r="2215" spans="1:5" s="176" customFormat="1">
      <c r="A2215" s="117"/>
      <c r="B2215" s="163"/>
      <c r="C2215" s="164"/>
      <c r="D2215" s="164"/>
      <c r="E2215" s="164"/>
    </row>
    <row r="2216" spans="1:5" s="176" customFormat="1">
      <c r="A2216" s="117"/>
      <c r="B2216" s="163"/>
      <c r="C2216" s="164"/>
      <c r="D2216" s="164"/>
      <c r="E2216" s="164"/>
    </row>
    <row r="2217" spans="1:5" s="176" customFormat="1">
      <c r="A2217" s="117"/>
      <c r="B2217" s="163"/>
      <c r="C2217" s="164"/>
      <c r="D2217" s="164"/>
      <c r="E2217" s="164"/>
    </row>
    <row r="2218" spans="1:5" s="176" customFormat="1">
      <c r="A2218" s="117"/>
      <c r="B2218" s="163"/>
      <c r="C2218" s="164"/>
      <c r="D2218" s="164"/>
      <c r="E2218" s="164"/>
    </row>
    <row r="2219" spans="1:5" s="176" customFormat="1">
      <c r="A2219" s="117"/>
      <c r="B2219" s="163"/>
      <c r="C2219" s="164"/>
      <c r="D2219" s="164"/>
      <c r="E2219" s="164"/>
    </row>
    <row r="2220" spans="1:5" s="176" customFormat="1">
      <c r="A2220" s="117"/>
      <c r="B2220" s="163"/>
      <c r="C2220" s="164"/>
      <c r="D2220" s="164"/>
      <c r="E2220" s="164"/>
    </row>
    <row r="2221" spans="1:5" s="176" customFormat="1">
      <c r="A2221" s="117"/>
      <c r="B2221" s="163"/>
      <c r="C2221" s="164"/>
      <c r="D2221" s="164"/>
      <c r="E2221" s="164"/>
    </row>
    <row r="2222" spans="1:5" s="176" customFormat="1">
      <c r="A2222" s="117"/>
      <c r="B2222" s="163"/>
      <c r="C2222" s="164"/>
      <c r="D2222" s="164"/>
      <c r="E2222" s="164"/>
    </row>
    <row r="2223" spans="1:5" s="176" customFormat="1">
      <c r="A2223" s="117"/>
      <c r="B2223" s="163"/>
      <c r="C2223" s="164"/>
      <c r="D2223" s="164"/>
      <c r="E2223" s="164"/>
    </row>
    <row r="2224" spans="1:5" s="176" customFormat="1">
      <c r="A2224" s="117"/>
      <c r="B2224" s="163"/>
      <c r="C2224" s="164"/>
      <c r="D2224" s="164"/>
      <c r="E2224" s="164"/>
    </row>
    <row r="2225" spans="1:5" s="176" customFormat="1">
      <c r="A2225" s="117"/>
      <c r="B2225" s="163"/>
      <c r="C2225" s="164"/>
      <c r="D2225" s="164"/>
      <c r="E2225" s="164"/>
    </row>
    <row r="2226" spans="1:5" s="176" customFormat="1">
      <c r="A2226" s="117"/>
      <c r="B2226" s="163"/>
      <c r="C2226" s="164"/>
      <c r="D2226" s="164"/>
      <c r="E2226" s="164"/>
    </row>
    <row r="2227" spans="1:5" s="176" customFormat="1">
      <c r="A2227" s="117"/>
      <c r="B2227" s="163"/>
      <c r="C2227" s="164"/>
      <c r="D2227" s="164"/>
      <c r="E2227" s="164"/>
    </row>
    <row r="2228" spans="1:5" s="176" customFormat="1">
      <c r="A2228" s="117"/>
      <c r="B2228" s="163"/>
      <c r="C2228" s="164"/>
      <c r="D2228" s="164"/>
      <c r="E2228" s="164"/>
    </row>
    <row r="2229" spans="1:5" s="176" customFormat="1">
      <c r="A2229" s="117"/>
      <c r="B2229" s="163"/>
      <c r="C2229" s="164"/>
      <c r="D2229" s="164"/>
      <c r="E2229" s="164"/>
    </row>
    <row r="2230" spans="1:5" s="176" customFormat="1">
      <c r="A2230" s="117"/>
      <c r="B2230" s="163"/>
      <c r="C2230" s="164"/>
      <c r="D2230" s="164"/>
      <c r="E2230" s="164"/>
    </row>
    <row r="2231" spans="1:5" s="176" customFormat="1">
      <c r="A2231" s="117"/>
      <c r="B2231" s="163"/>
      <c r="C2231" s="164"/>
      <c r="D2231" s="164"/>
      <c r="E2231" s="164"/>
    </row>
    <row r="2232" spans="1:5" s="176" customFormat="1">
      <c r="A2232" s="117"/>
      <c r="B2232" s="163"/>
      <c r="C2232" s="164"/>
      <c r="D2232" s="164"/>
      <c r="E2232" s="164"/>
    </row>
    <row r="2233" spans="1:5" s="176" customFormat="1">
      <c r="A2233" s="117"/>
      <c r="B2233" s="163"/>
      <c r="C2233" s="164"/>
      <c r="D2233" s="164"/>
      <c r="E2233" s="164"/>
    </row>
    <row r="2234" spans="1:5" s="176" customFormat="1">
      <c r="A2234" s="117"/>
      <c r="B2234" s="163"/>
      <c r="C2234" s="164"/>
      <c r="D2234" s="164"/>
      <c r="E2234" s="164"/>
    </row>
    <row r="2235" spans="1:5" s="176" customFormat="1">
      <c r="A2235" s="117"/>
      <c r="B2235" s="163"/>
      <c r="C2235" s="164"/>
      <c r="D2235" s="164"/>
      <c r="E2235" s="164"/>
    </row>
    <row r="2236" spans="1:5" s="176" customFormat="1">
      <c r="A2236" s="117"/>
      <c r="B2236" s="163"/>
      <c r="C2236" s="164"/>
      <c r="D2236" s="164"/>
      <c r="E2236" s="164"/>
    </row>
    <row r="2237" spans="1:5" s="176" customFormat="1">
      <c r="A2237" s="117"/>
      <c r="B2237" s="163"/>
      <c r="C2237" s="164"/>
      <c r="D2237" s="164"/>
      <c r="E2237" s="164"/>
    </row>
    <row r="2238" spans="1:5" s="176" customFormat="1">
      <c r="A2238" s="117"/>
      <c r="B2238" s="163"/>
      <c r="C2238" s="164"/>
      <c r="D2238" s="164"/>
      <c r="E2238" s="164"/>
    </row>
    <row r="2239" spans="1:5" s="176" customFormat="1">
      <c r="A2239" s="117"/>
      <c r="B2239" s="163"/>
      <c r="C2239" s="164"/>
      <c r="D2239" s="164"/>
      <c r="E2239" s="164"/>
    </row>
    <row r="2240" spans="1:5" s="176" customFormat="1">
      <c r="A2240" s="117"/>
      <c r="B2240" s="163"/>
      <c r="C2240" s="164"/>
      <c r="D2240" s="164"/>
      <c r="E2240" s="164"/>
    </row>
    <row r="2241" spans="1:5" s="176" customFormat="1">
      <c r="A2241" s="117"/>
      <c r="B2241" s="163"/>
      <c r="C2241" s="164"/>
      <c r="D2241" s="164"/>
      <c r="E2241" s="164"/>
    </row>
    <row r="2242" spans="1:5" s="176" customFormat="1">
      <c r="A2242" s="117"/>
      <c r="B2242" s="163"/>
      <c r="C2242" s="164"/>
      <c r="D2242" s="164"/>
      <c r="E2242" s="164"/>
    </row>
    <row r="2243" spans="1:5" s="176" customFormat="1">
      <c r="A2243" s="117"/>
      <c r="B2243" s="163"/>
      <c r="C2243" s="164"/>
      <c r="D2243" s="164"/>
      <c r="E2243" s="164"/>
    </row>
    <row r="2244" spans="1:5" s="176" customFormat="1">
      <c r="A2244" s="117"/>
      <c r="B2244" s="163"/>
      <c r="C2244" s="164"/>
      <c r="D2244" s="164"/>
      <c r="E2244" s="164"/>
    </row>
    <row r="2245" spans="1:5" s="176" customFormat="1">
      <c r="A2245" s="117"/>
      <c r="B2245" s="163"/>
      <c r="C2245" s="164"/>
      <c r="D2245" s="164"/>
      <c r="E2245" s="164"/>
    </row>
    <row r="2246" spans="1:5" s="176" customFormat="1">
      <c r="A2246" s="117"/>
      <c r="B2246" s="163"/>
      <c r="C2246" s="164"/>
      <c r="D2246" s="164"/>
      <c r="E2246" s="164"/>
    </row>
    <row r="2247" spans="1:5" s="176" customFormat="1">
      <c r="A2247" s="117"/>
      <c r="B2247" s="163"/>
      <c r="C2247" s="164"/>
      <c r="D2247" s="164"/>
      <c r="E2247" s="164"/>
    </row>
    <row r="2248" spans="1:5" s="176" customFormat="1">
      <c r="A2248" s="117"/>
      <c r="B2248" s="163"/>
      <c r="C2248" s="164"/>
      <c r="D2248" s="164"/>
      <c r="E2248" s="164"/>
    </row>
    <row r="2249" spans="1:5" s="176" customFormat="1">
      <c r="A2249" s="117"/>
      <c r="B2249" s="163"/>
      <c r="C2249" s="164"/>
      <c r="D2249" s="164"/>
      <c r="E2249" s="164"/>
    </row>
    <row r="2250" spans="1:5" s="176" customFormat="1">
      <c r="A2250" s="117"/>
      <c r="B2250" s="163"/>
      <c r="C2250" s="164"/>
      <c r="D2250" s="164"/>
      <c r="E2250" s="164"/>
    </row>
    <row r="2251" spans="1:5" s="176" customFormat="1">
      <c r="A2251" s="117"/>
      <c r="B2251" s="163"/>
      <c r="C2251" s="164"/>
      <c r="D2251" s="164"/>
      <c r="E2251" s="164"/>
    </row>
    <row r="2252" spans="1:5" s="176" customFormat="1">
      <c r="A2252" s="117"/>
      <c r="B2252" s="163"/>
      <c r="C2252" s="164"/>
      <c r="D2252" s="164"/>
      <c r="E2252" s="164"/>
    </row>
    <row r="2253" spans="1:5" s="176" customFormat="1">
      <c r="A2253" s="117"/>
      <c r="B2253" s="163"/>
      <c r="C2253" s="164"/>
      <c r="D2253" s="164"/>
      <c r="E2253" s="164"/>
    </row>
    <row r="2254" spans="1:5" s="176" customFormat="1">
      <c r="A2254" s="117"/>
      <c r="B2254" s="163"/>
      <c r="C2254" s="164"/>
      <c r="D2254" s="164"/>
      <c r="E2254" s="164"/>
    </row>
    <row r="2255" spans="1:5" s="176" customFormat="1">
      <c r="A2255" s="117"/>
      <c r="B2255" s="163"/>
      <c r="C2255" s="164"/>
      <c r="D2255" s="164"/>
      <c r="E2255" s="164"/>
    </row>
    <row r="2256" spans="1:5" s="176" customFormat="1">
      <c r="A2256" s="117"/>
      <c r="B2256" s="163"/>
      <c r="C2256" s="164"/>
      <c r="D2256" s="164"/>
      <c r="E2256" s="164"/>
    </row>
    <row r="2257" spans="1:5" s="176" customFormat="1">
      <c r="A2257" s="117"/>
      <c r="B2257" s="163"/>
      <c r="C2257" s="164"/>
      <c r="D2257" s="164"/>
      <c r="E2257" s="164"/>
    </row>
    <row r="2258" spans="1:5" s="176" customFormat="1">
      <c r="A2258" s="117"/>
      <c r="B2258" s="163"/>
      <c r="C2258" s="164"/>
      <c r="D2258" s="164"/>
      <c r="E2258" s="164"/>
    </row>
    <row r="2259" spans="1:5" s="176" customFormat="1">
      <c r="A2259" s="117"/>
      <c r="B2259" s="163"/>
      <c r="C2259" s="164"/>
      <c r="D2259" s="164"/>
      <c r="E2259" s="164"/>
    </row>
    <row r="2260" spans="1:5" s="176" customFormat="1">
      <c r="A2260" s="117"/>
      <c r="B2260" s="163"/>
      <c r="C2260" s="164"/>
      <c r="D2260" s="164"/>
      <c r="E2260" s="164"/>
    </row>
    <row r="2261" spans="1:5" s="176" customFormat="1">
      <c r="A2261" s="117"/>
      <c r="B2261" s="163"/>
      <c r="C2261" s="164"/>
      <c r="D2261" s="164"/>
      <c r="E2261" s="164"/>
    </row>
    <row r="2262" spans="1:5" s="176" customFormat="1">
      <c r="A2262" s="117"/>
      <c r="B2262" s="163"/>
      <c r="C2262" s="164"/>
      <c r="D2262" s="164"/>
      <c r="E2262" s="164"/>
    </row>
    <row r="2263" spans="1:5" s="176" customFormat="1">
      <c r="A2263" s="117"/>
      <c r="B2263" s="163"/>
      <c r="C2263" s="164"/>
      <c r="D2263" s="164"/>
      <c r="E2263" s="164"/>
    </row>
    <row r="2264" spans="1:5" s="176" customFormat="1">
      <c r="A2264" s="117"/>
      <c r="B2264" s="163"/>
      <c r="C2264" s="164"/>
      <c r="D2264" s="164"/>
      <c r="E2264" s="164"/>
    </row>
    <row r="2265" spans="1:5" s="176" customFormat="1">
      <c r="A2265" s="117"/>
      <c r="B2265" s="163"/>
      <c r="C2265" s="164"/>
      <c r="D2265" s="164"/>
      <c r="E2265" s="164"/>
    </row>
    <row r="2266" spans="1:5" s="176" customFormat="1">
      <c r="A2266" s="117"/>
      <c r="B2266" s="163"/>
      <c r="C2266" s="164"/>
      <c r="D2266" s="164"/>
      <c r="E2266" s="164"/>
    </row>
    <row r="2267" spans="1:5" s="176" customFormat="1">
      <c r="A2267" s="117"/>
      <c r="B2267" s="163"/>
      <c r="C2267" s="164"/>
      <c r="D2267" s="164"/>
      <c r="E2267" s="164"/>
    </row>
    <row r="2268" spans="1:5" s="176" customFormat="1">
      <c r="A2268" s="117"/>
      <c r="B2268" s="163"/>
      <c r="C2268" s="164"/>
      <c r="D2268" s="164"/>
      <c r="E2268" s="164"/>
    </row>
    <row r="2269" spans="1:5" s="176" customFormat="1">
      <c r="A2269" s="117"/>
      <c r="B2269" s="163"/>
      <c r="C2269" s="164"/>
      <c r="D2269" s="164"/>
      <c r="E2269" s="164"/>
    </row>
    <row r="2270" spans="1:5" s="176" customFormat="1">
      <c r="A2270" s="117"/>
      <c r="B2270" s="163"/>
      <c r="C2270" s="164"/>
      <c r="D2270" s="164"/>
      <c r="E2270" s="164"/>
    </row>
    <row r="2271" spans="1:5" s="176" customFormat="1">
      <c r="A2271" s="117"/>
      <c r="B2271" s="163"/>
      <c r="C2271" s="164"/>
      <c r="D2271" s="164"/>
      <c r="E2271" s="164"/>
    </row>
    <row r="2272" spans="1:5" s="176" customFormat="1">
      <c r="A2272" s="117"/>
      <c r="B2272" s="163"/>
      <c r="C2272" s="164"/>
      <c r="D2272" s="164"/>
      <c r="E2272" s="164"/>
    </row>
    <row r="2273" spans="1:5" s="176" customFormat="1">
      <c r="A2273" s="117"/>
      <c r="B2273" s="163"/>
      <c r="C2273" s="164"/>
      <c r="D2273" s="164"/>
      <c r="E2273" s="164"/>
    </row>
    <row r="2274" spans="1:5" s="176" customFormat="1">
      <c r="A2274" s="117"/>
      <c r="B2274" s="163"/>
      <c r="C2274" s="164"/>
      <c r="D2274" s="164"/>
      <c r="E2274" s="164"/>
    </row>
    <row r="2275" spans="1:5" s="176" customFormat="1">
      <c r="A2275" s="117"/>
      <c r="B2275" s="163"/>
      <c r="C2275" s="164"/>
      <c r="D2275" s="164"/>
      <c r="E2275" s="164"/>
    </row>
    <row r="2276" spans="1:5" s="176" customFormat="1">
      <c r="A2276" s="117"/>
      <c r="B2276" s="163"/>
      <c r="C2276" s="164"/>
      <c r="D2276" s="164"/>
      <c r="E2276" s="164"/>
    </row>
    <row r="2277" spans="1:5" s="176" customFormat="1">
      <c r="A2277" s="117"/>
      <c r="B2277" s="163"/>
      <c r="C2277" s="164"/>
      <c r="D2277" s="164"/>
      <c r="E2277" s="164"/>
    </row>
    <row r="2278" spans="1:5" s="176" customFormat="1">
      <c r="A2278" s="117"/>
      <c r="B2278" s="163"/>
      <c r="C2278" s="164"/>
      <c r="D2278" s="164"/>
      <c r="E2278" s="164"/>
    </row>
    <row r="2279" spans="1:5" s="176" customFormat="1">
      <c r="A2279" s="117"/>
      <c r="B2279" s="163"/>
      <c r="C2279" s="164"/>
      <c r="D2279" s="164"/>
      <c r="E2279" s="164"/>
    </row>
    <row r="2280" spans="1:5" s="176" customFormat="1">
      <c r="A2280" s="117"/>
      <c r="B2280" s="163"/>
      <c r="C2280" s="164"/>
      <c r="D2280" s="164"/>
      <c r="E2280" s="164"/>
    </row>
    <row r="2281" spans="1:5" s="176" customFormat="1">
      <c r="A2281" s="117"/>
      <c r="B2281" s="163"/>
      <c r="C2281" s="164"/>
      <c r="D2281" s="164"/>
      <c r="E2281" s="164"/>
    </row>
    <row r="2282" spans="1:5" s="176" customFormat="1">
      <c r="A2282" s="117"/>
      <c r="B2282" s="163"/>
      <c r="C2282" s="164"/>
      <c r="D2282" s="164"/>
      <c r="E2282" s="164"/>
    </row>
    <row r="2283" spans="1:5" s="176" customFormat="1">
      <c r="A2283" s="117"/>
      <c r="B2283" s="163"/>
      <c r="C2283" s="164"/>
      <c r="D2283" s="164"/>
      <c r="E2283" s="164"/>
    </row>
    <row r="2284" spans="1:5" s="176" customFormat="1">
      <c r="A2284" s="117"/>
      <c r="B2284" s="163"/>
      <c r="C2284" s="164"/>
      <c r="D2284" s="164"/>
      <c r="E2284" s="164"/>
    </row>
    <row r="2285" spans="1:5" s="176" customFormat="1">
      <c r="A2285" s="117"/>
      <c r="B2285" s="163"/>
      <c r="C2285" s="164"/>
      <c r="D2285" s="164"/>
      <c r="E2285" s="164"/>
    </row>
    <row r="2286" spans="1:5" s="176" customFormat="1">
      <c r="A2286" s="117"/>
      <c r="B2286" s="163"/>
      <c r="C2286" s="164"/>
      <c r="D2286" s="164"/>
      <c r="E2286" s="164"/>
    </row>
    <row r="2287" spans="1:5" s="176" customFormat="1">
      <c r="A2287" s="117"/>
      <c r="B2287" s="163"/>
      <c r="C2287" s="164"/>
      <c r="D2287" s="164"/>
      <c r="E2287" s="164"/>
    </row>
    <row r="2288" spans="1:5" s="176" customFormat="1">
      <c r="A2288" s="117"/>
      <c r="B2288" s="163"/>
      <c r="C2288" s="164"/>
      <c r="D2288" s="164"/>
      <c r="E2288" s="164"/>
    </row>
    <row r="2289" spans="1:5" s="176" customFormat="1">
      <c r="A2289" s="117"/>
      <c r="B2289" s="163"/>
      <c r="C2289" s="164"/>
      <c r="D2289" s="164"/>
      <c r="E2289" s="164"/>
    </row>
    <row r="2290" spans="1:5" s="176" customFormat="1">
      <c r="A2290" s="117"/>
      <c r="B2290" s="163"/>
      <c r="C2290" s="164"/>
      <c r="D2290" s="164"/>
      <c r="E2290" s="164"/>
    </row>
    <row r="2291" spans="1:5" s="176" customFormat="1">
      <c r="A2291" s="117"/>
      <c r="B2291" s="163"/>
      <c r="C2291" s="164"/>
      <c r="D2291" s="164"/>
      <c r="E2291" s="164"/>
    </row>
    <row r="2292" spans="1:5" s="176" customFormat="1">
      <c r="A2292" s="117"/>
      <c r="B2292" s="163"/>
      <c r="C2292" s="164"/>
      <c r="D2292" s="164"/>
      <c r="E2292" s="164"/>
    </row>
    <row r="2293" spans="1:5" s="176" customFormat="1">
      <c r="A2293" s="117"/>
      <c r="B2293" s="163"/>
      <c r="C2293" s="164"/>
      <c r="D2293" s="164"/>
      <c r="E2293" s="164"/>
    </row>
    <row r="2294" spans="1:5" s="176" customFormat="1">
      <c r="A2294" s="117"/>
      <c r="B2294" s="163"/>
      <c r="C2294" s="164"/>
      <c r="D2294" s="164"/>
      <c r="E2294" s="164"/>
    </row>
    <row r="2295" spans="1:5" s="176" customFormat="1">
      <c r="A2295" s="117"/>
      <c r="B2295" s="163"/>
      <c r="C2295" s="164"/>
      <c r="D2295" s="164"/>
      <c r="E2295" s="164"/>
    </row>
    <row r="2296" spans="1:5" s="176" customFormat="1">
      <c r="A2296" s="117"/>
      <c r="B2296" s="163"/>
      <c r="C2296" s="164"/>
      <c r="D2296" s="164"/>
      <c r="E2296" s="164"/>
    </row>
    <row r="2297" spans="1:5" s="176" customFormat="1">
      <c r="A2297" s="117"/>
      <c r="B2297" s="163"/>
      <c r="C2297" s="164"/>
      <c r="D2297" s="164"/>
      <c r="E2297" s="164"/>
    </row>
    <row r="2298" spans="1:5" s="176" customFormat="1">
      <c r="A2298" s="117"/>
      <c r="B2298" s="163"/>
      <c r="C2298" s="164"/>
      <c r="D2298" s="164"/>
      <c r="E2298" s="164"/>
    </row>
    <row r="2299" spans="1:5" s="176" customFormat="1">
      <c r="A2299" s="117"/>
      <c r="B2299" s="163"/>
      <c r="C2299" s="164"/>
      <c r="D2299" s="164"/>
      <c r="E2299" s="164"/>
    </row>
    <row r="2300" spans="1:5" s="176" customFormat="1">
      <c r="A2300" s="117"/>
      <c r="B2300" s="163"/>
      <c r="C2300" s="164"/>
      <c r="D2300" s="164"/>
      <c r="E2300" s="164"/>
    </row>
    <row r="2301" spans="1:5" s="176" customFormat="1">
      <c r="A2301" s="117"/>
      <c r="B2301" s="163"/>
      <c r="C2301" s="164"/>
      <c r="D2301" s="164"/>
      <c r="E2301" s="164"/>
    </row>
    <row r="2302" spans="1:5" s="176" customFormat="1">
      <c r="A2302" s="117"/>
      <c r="B2302" s="163"/>
      <c r="C2302" s="164"/>
      <c r="D2302" s="164"/>
      <c r="E2302" s="164"/>
    </row>
    <row r="2303" spans="1:5" s="176" customFormat="1">
      <c r="A2303" s="117"/>
      <c r="B2303" s="163"/>
      <c r="C2303" s="164"/>
      <c r="D2303" s="164"/>
      <c r="E2303" s="164"/>
    </row>
    <row r="2304" spans="1:5" s="176" customFormat="1">
      <c r="A2304" s="117"/>
      <c r="B2304" s="163"/>
      <c r="C2304" s="164"/>
      <c r="D2304" s="164"/>
      <c r="E2304" s="164"/>
    </row>
    <row r="2305" spans="1:5" s="176" customFormat="1">
      <c r="A2305" s="117"/>
      <c r="B2305" s="163"/>
      <c r="C2305" s="164"/>
      <c r="D2305" s="164"/>
      <c r="E2305" s="164"/>
    </row>
    <row r="2306" spans="1:5" s="176" customFormat="1">
      <c r="A2306" s="117"/>
      <c r="B2306" s="163"/>
      <c r="C2306" s="164"/>
      <c r="D2306" s="164"/>
      <c r="E2306" s="164"/>
    </row>
    <row r="2307" spans="1:5" s="176" customFormat="1">
      <c r="A2307" s="117"/>
      <c r="B2307" s="163"/>
      <c r="C2307" s="164"/>
      <c r="D2307" s="164"/>
      <c r="E2307" s="164"/>
    </row>
    <row r="2308" spans="1:5" s="176" customFormat="1">
      <c r="A2308" s="117"/>
      <c r="B2308" s="163"/>
      <c r="C2308" s="164"/>
      <c r="D2308" s="164"/>
      <c r="E2308" s="164"/>
    </row>
    <row r="2309" spans="1:5" s="176" customFormat="1">
      <c r="A2309" s="117"/>
      <c r="B2309" s="163"/>
      <c r="C2309" s="164"/>
      <c r="D2309" s="164"/>
      <c r="E2309" s="164"/>
    </row>
    <row r="2310" spans="1:5" s="176" customFormat="1">
      <c r="A2310" s="117"/>
      <c r="B2310" s="163"/>
      <c r="C2310" s="164"/>
      <c r="D2310" s="164"/>
      <c r="E2310" s="164"/>
    </row>
    <row r="2311" spans="1:5" s="176" customFormat="1">
      <c r="A2311" s="117"/>
      <c r="B2311" s="163"/>
      <c r="C2311" s="164"/>
      <c r="D2311" s="164"/>
      <c r="E2311" s="164"/>
    </row>
    <row r="2312" spans="1:5" s="176" customFormat="1">
      <c r="A2312" s="117"/>
      <c r="B2312" s="163"/>
      <c r="C2312" s="164"/>
      <c r="D2312" s="164"/>
      <c r="E2312" s="164"/>
    </row>
    <row r="2313" spans="1:5" s="176" customFormat="1">
      <c r="A2313" s="117"/>
      <c r="B2313" s="163"/>
      <c r="C2313" s="164"/>
      <c r="D2313" s="164"/>
      <c r="E2313" s="164"/>
    </row>
    <row r="2314" spans="1:5" s="176" customFormat="1">
      <c r="A2314" s="117"/>
      <c r="B2314" s="163"/>
      <c r="C2314" s="164"/>
      <c r="D2314" s="164"/>
      <c r="E2314" s="164"/>
    </row>
    <row r="2315" spans="1:5" s="176" customFormat="1">
      <c r="A2315" s="117"/>
      <c r="B2315" s="163"/>
      <c r="C2315" s="164"/>
      <c r="D2315" s="164"/>
      <c r="E2315" s="164"/>
    </row>
    <row r="2316" spans="1:5" s="176" customFormat="1">
      <c r="A2316" s="117"/>
      <c r="B2316" s="163"/>
      <c r="C2316" s="164"/>
      <c r="D2316" s="164"/>
      <c r="E2316" s="164"/>
    </row>
    <row r="2317" spans="1:5" s="176" customFormat="1">
      <c r="A2317" s="117"/>
      <c r="B2317" s="163"/>
      <c r="C2317" s="164"/>
      <c r="D2317" s="164"/>
      <c r="E2317" s="164"/>
    </row>
    <row r="2318" spans="1:5" s="176" customFormat="1">
      <c r="A2318" s="117"/>
      <c r="B2318" s="163"/>
      <c r="C2318" s="164"/>
      <c r="D2318" s="164"/>
      <c r="E2318" s="164"/>
    </row>
    <row r="2319" spans="1:5" s="176" customFormat="1">
      <c r="A2319" s="117"/>
      <c r="B2319" s="163"/>
      <c r="C2319" s="164"/>
      <c r="D2319" s="164"/>
      <c r="E2319" s="164"/>
    </row>
    <row r="2320" spans="1:5" s="176" customFormat="1">
      <c r="A2320" s="117"/>
      <c r="B2320" s="163"/>
      <c r="C2320" s="164"/>
      <c r="D2320" s="164"/>
      <c r="E2320" s="164"/>
    </row>
    <row r="2321" spans="1:5" s="176" customFormat="1">
      <c r="A2321" s="117"/>
      <c r="B2321" s="163"/>
      <c r="C2321" s="164"/>
      <c r="D2321" s="164"/>
      <c r="E2321" s="164"/>
    </row>
    <row r="2322" spans="1:5" s="176" customFormat="1">
      <c r="A2322" s="117"/>
      <c r="B2322" s="163"/>
      <c r="C2322" s="164"/>
      <c r="D2322" s="164"/>
      <c r="E2322" s="164"/>
    </row>
    <row r="2323" spans="1:5" s="176" customFormat="1">
      <c r="A2323" s="117"/>
      <c r="B2323" s="163"/>
      <c r="C2323" s="164"/>
      <c r="D2323" s="164"/>
      <c r="E2323" s="164"/>
    </row>
    <row r="2324" spans="1:5" s="176" customFormat="1">
      <c r="A2324" s="117"/>
      <c r="B2324" s="163"/>
      <c r="C2324" s="164"/>
      <c r="D2324" s="164"/>
      <c r="E2324" s="164"/>
    </row>
    <row r="2325" spans="1:5" s="176" customFormat="1">
      <c r="A2325" s="117"/>
      <c r="B2325" s="163"/>
      <c r="C2325" s="164"/>
      <c r="D2325" s="164"/>
      <c r="E2325" s="164"/>
    </row>
    <row r="2326" spans="1:5" s="176" customFormat="1">
      <c r="A2326" s="117"/>
      <c r="B2326" s="163"/>
      <c r="C2326" s="164"/>
      <c r="D2326" s="164"/>
      <c r="E2326" s="164"/>
    </row>
    <row r="2327" spans="1:5" s="176" customFormat="1">
      <c r="A2327" s="117"/>
      <c r="B2327" s="163"/>
      <c r="C2327" s="164"/>
      <c r="D2327" s="164"/>
      <c r="E2327" s="164"/>
    </row>
    <row r="2328" spans="1:5" s="176" customFormat="1">
      <c r="A2328" s="117"/>
      <c r="B2328" s="163"/>
      <c r="C2328" s="164"/>
      <c r="D2328" s="164"/>
      <c r="E2328" s="164"/>
    </row>
    <row r="2329" spans="1:5" s="176" customFormat="1">
      <c r="A2329" s="117"/>
      <c r="B2329" s="163"/>
      <c r="C2329" s="164"/>
      <c r="D2329" s="164"/>
      <c r="E2329" s="164"/>
    </row>
    <row r="2330" spans="1:5" s="176" customFormat="1">
      <c r="A2330" s="117"/>
      <c r="B2330" s="163"/>
      <c r="C2330" s="164"/>
      <c r="D2330" s="164"/>
      <c r="E2330" s="164"/>
    </row>
    <row r="2331" spans="1:5" s="176" customFormat="1">
      <c r="A2331" s="117"/>
      <c r="B2331" s="163"/>
      <c r="C2331" s="164"/>
      <c r="D2331" s="164"/>
      <c r="E2331" s="164"/>
    </row>
    <row r="2332" spans="1:5" s="176" customFormat="1">
      <c r="A2332" s="117"/>
      <c r="B2332" s="163"/>
      <c r="C2332" s="164"/>
      <c r="D2332" s="164"/>
      <c r="E2332" s="164"/>
    </row>
    <row r="2333" spans="1:5" s="176" customFormat="1">
      <c r="A2333" s="117"/>
      <c r="B2333" s="163"/>
      <c r="C2333" s="164"/>
      <c r="D2333" s="164"/>
      <c r="E2333" s="164"/>
    </row>
    <row r="2334" spans="1:5" s="176" customFormat="1">
      <c r="A2334" s="117"/>
      <c r="B2334" s="163"/>
      <c r="C2334" s="164"/>
      <c r="D2334" s="164"/>
      <c r="E2334" s="164"/>
    </row>
    <row r="2335" spans="1:5" s="176" customFormat="1">
      <c r="A2335" s="117"/>
      <c r="B2335" s="163"/>
      <c r="C2335" s="164"/>
      <c r="D2335" s="164"/>
      <c r="E2335" s="164"/>
    </row>
    <row r="2336" spans="1:5" s="176" customFormat="1">
      <c r="A2336" s="117"/>
      <c r="B2336" s="163"/>
      <c r="C2336" s="164"/>
      <c r="D2336" s="164"/>
      <c r="E2336" s="164"/>
    </row>
    <row r="2337" spans="1:5" s="176" customFormat="1">
      <c r="A2337" s="117"/>
      <c r="B2337" s="163"/>
      <c r="C2337" s="164"/>
      <c r="D2337" s="164"/>
      <c r="E2337" s="164"/>
    </row>
    <row r="2338" spans="1:5" s="176" customFormat="1">
      <c r="A2338" s="117"/>
      <c r="B2338" s="163"/>
      <c r="C2338" s="164"/>
      <c r="D2338" s="164"/>
      <c r="E2338" s="164"/>
    </row>
    <row r="2339" spans="1:5" s="176" customFormat="1">
      <c r="A2339" s="117"/>
      <c r="B2339" s="163"/>
      <c r="C2339" s="164"/>
      <c r="D2339" s="164"/>
      <c r="E2339" s="164"/>
    </row>
    <row r="2340" spans="1:5" s="176" customFormat="1">
      <c r="A2340" s="117"/>
      <c r="B2340" s="163"/>
      <c r="C2340" s="164"/>
      <c r="D2340" s="164"/>
      <c r="E2340" s="164"/>
    </row>
    <row r="2341" spans="1:5" s="176" customFormat="1">
      <c r="A2341" s="117"/>
      <c r="B2341" s="163"/>
      <c r="C2341" s="164"/>
      <c r="D2341" s="164"/>
      <c r="E2341" s="164"/>
    </row>
    <row r="2342" spans="1:5" s="176" customFormat="1">
      <c r="A2342" s="117"/>
      <c r="B2342" s="163"/>
      <c r="C2342" s="164"/>
      <c r="D2342" s="164"/>
      <c r="E2342" s="164"/>
    </row>
    <row r="2343" spans="1:5" s="176" customFormat="1">
      <c r="A2343" s="117"/>
      <c r="B2343" s="163"/>
      <c r="C2343" s="164"/>
      <c r="D2343" s="164"/>
      <c r="E2343" s="164"/>
    </row>
    <row r="2344" spans="1:5" s="176" customFormat="1">
      <c r="A2344" s="117"/>
      <c r="B2344" s="163"/>
      <c r="C2344" s="164"/>
      <c r="D2344" s="164"/>
      <c r="E2344" s="164"/>
    </row>
    <row r="2345" spans="1:5" s="176" customFormat="1">
      <c r="A2345" s="117"/>
      <c r="B2345" s="163"/>
      <c r="C2345" s="164"/>
      <c r="D2345" s="164"/>
      <c r="E2345" s="164"/>
    </row>
    <row r="2346" spans="1:5" s="176" customFormat="1">
      <c r="A2346" s="117"/>
      <c r="B2346" s="163"/>
      <c r="C2346" s="164"/>
      <c r="D2346" s="164"/>
      <c r="E2346" s="164"/>
    </row>
    <row r="2347" spans="1:5" s="176" customFormat="1">
      <c r="A2347" s="117"/>
      <c r="B2347" s="163"/>
      <c r="C2347" s="164"/>
      <c r="D2347" s="164"/>
      <c r="E2347" s="164"/>
    </row>
    <row r="2348" spans="1:5" s="176" customFormat="1">
      <c r="A2348" s="117"/>
      <c r="B2348" s="163"/>
      <c r="C2348" s="164"/>
      <c r="D2348" s="164"/>
      <c r="E2348" s="164"/>
    </row>
    <row r="2349" spans="1:5" s="176" customFormat="1">
      <c r="A2349" s="117"/>
      <c r="B2349" s="163"/>
      <c r="C2349" s="164"/>
      <c r="D2349" s="164"/>
      <c r="E2349" s="164"/>
    </row>
    <row r="2350" spans="1:5" s="176" customFormat="1">
      <c r="A2350" s="117"/>
      <c r="B2350" s="163"/>
      <c r="C2350" s="164"/>
      <c r="D2350" s="164"/>
      <c r="E2350" s="164"/>
    </row>
    <row r="2351" spans="1:5" s="176" customFormat="1">
      <c r="A2351" s="117"/>
      <c r="B2351" s="163"/>
      <c r="C2351" s="164"/>
      <c r="D2351" s="164"/>
      <c r="E2351" s="164"/>
    </row>
    <row r="2352" spans="1:5" s="176" customFormat="1">
      <c r="A2352" s="117"/>
      <c r="B2352" s="163"/>
      <c r="C2352" s="164"/>
      <c r="D2352" s="164"/>
      <c r="E2352" s="164"/>
    </row>
    <row r="2353" spans="1:5" s="176" customFormat="1">
      <c r="A2353" s="117"/>
      <c r="B2353" s="163"/>
      <c r="C2353" s="164"/>
      <c r="D2353" s="164"/>
      <c r="E2353" s="164"/>
    </row>
    <row r="2354" spans="1:5" s="176" customFormat="1">
      <c r="A2354" s="117"/>
      <c r="B2354" s="163"/>
      <c r="C2354" s="164"/>
      <c r="D2354" s="164"/>
      <c r="E2354" s="164"/>
    </row>
    <row r="2355" spans="1:5" s="176" customFormat="1">
      <c r="A2355" s="117"/>
      <c r="B2355" s="163"/>
      <c r="C2355" s="164"/>
      <c r="D2355" s="164"/>
      <c r="E2355" s="164"/>
    </row>
    <row r="2356" spans="1:5" s="176" customFormat="1">
      <c r="A2356" s="117"/>
      <c r="B2356" s="163"/>
      <c r="C2356" s="164"/>
      <c r="D2356" s="164"/>
      <c r="E2356" s="164"/>
    </row>
    <row r="2357" spans="1:5" s="176" customFormat="1">
      <c r="A2357" s="117"/>
      <c r="B2357" s="163"/>
      <c r="C2357" s="164"/>
      <c r="D2357" s="164"/>
      <c r="E2357" s="164"/>
    </row>
    <row r="2358" spans="1:5" s="176" customFormat="1">
      <c r="A2358" s="117"/>
      <c r="B2358" s="163"/>
      <c r="C2358" s="164"/>
      <c r="D2358" s="164"/>
      <c r="E2358" s="164"/>
    </row>
    <row r="2359" spans="1:5" s="176" customFormat="1">
      <c r="A2359" s="117"/>
      <c r="B2359" s="163"/>
      <c r="C2359" s="164"/>
      <c r="D2359" s="164"/>
      <c r="E2359" s="164"/>
    </row>
    <row r="2360" spans="1:5" s="176" customFormat="1">
      <c r="A2360" s="117"/>
      <c r="B2360" s="163"/>
      <c r="C2360" s="164"/>
      <c r="D2360" s="164"/>
      <c r="E2360" s="164"/>
    </row>
    <row r="2361" spans="1:5" s="176" customFormat="1">
      <c r="A2361" s="117"/>
      <c r="B2361" s="163"/>
      <c r="C2361" s="164"/>
      <c r="D2361" s="164"/>
      <c r="E2361" s="164"/>
    </row>
    <row r="2362" spans="1:5" s="176" customFormat="1">
      <c r="A2362" s="117"/>
      <c r="B2362" s="163"/>
      <c r="C2362" s="164"/>
      <c r="D2362" s="164"/>
      <c r="E2362" s="164"/>
    </row>
    <row r="2363" spans="1:5" s="176" customFormat="1">
      <c r="A2363" s="117"/>
      <c r="B2363" s="163"/>
      <c r="C2363" s="164"/>
      <c r="D2363" s="164"/>
      <c r="E2363" s="164"/>
    </row>
    <row r="2364" spans="1:5" s="176" customFormat="1">
      <c r="A2364" s="117"/>
      <c r="B2364" s="163"/>
      <c r="C2364" s="164"/>
      <c r="D2364" s="164"/>
      <c r="E2364" s="164"/>
    </row>
    <row r="2365" spans="1:5" s="176" customFormat="1">
      <c r="A2365" s="117"/>
      <c r="B2365" s="163"/>
      <c r="C2365" s="164"/>
      <c r="D2365" s="164"/>
      <c r="E2365" s="164"/>
    </row>
    <row r="2366" spans="1:5" s="176" customFormat="1">
      <c r="A2366" s="117"/>
      <c r="B2366" s="163"/>
      <c r="C2366" s="164"/>
      <c r="D2366" s="164"/>
      <c r="E2366" s="164"/>
    </row>
    <row r="2367" spans="1:5" s="176" customFormat="1">
      <c r="A2367" s="117"/>
      <c r="B2367" s="163"/>
      <c r="C2367" s="164"/>
      <c r="D2367" s="164"/>
      <c r="E2367" s="164"/>
    </row>
    <row r="2368" spans="1:5" s="176" customFormat="1">
      <c r="A2368" s="117"/>
      <c r="B2368" s="163"/>
      <c r="C2368" s="164"/>
      <c r="D2368" s="164"/>
      <c r="E2368" s="164"/>
    </row>
    <row r="2369" spans="1:5" s="176" customFormat="1">
      <c r="A2369" s="117"/>
      <c r="B2369" s="163"/>
      <c r="C2369" s="164"/>
      <c r="D2369" s="164"/>
      <c r="E2369" s="164"/>
    </row>
    <row r="2370" spans="1:5" s="176" customFormat="1">
      <c r="A2370" s="117"/>
      <c r="B2370" s="163"/>
      <c r="C2370" s="164"/>
      <c r="D2370" s="164"/>
      <c r="E2370" s="164"/>
    </row>
    <row r="2371" spans="1:5" s="176" customFormat="1">
      <c r="A2371" s="117"/>
      <c r="B2371" s="163"/>
      <c r="C2371" s="164"/>
      <c r="D2371" s="164"/>
      <c r="E2371" s="164"/>
    </row>
    <row r="2372" spans="1:5" s="176" customFormat="1">
      <c r="A2372" s="117"/>
      <c r="B2372" s="163"/>
      <c r="C2372" s="164"/>
      <c r="D2372" s="164"/>
      <c r="E2372" s="164"/>
    </row>
    <row r="2373" spans="1:5" s="176" customFormat="1">
      <c r="A2373" s="117"/>
      <c r="B2373" s="163"/>
      <c r="C2373" s="164"/>
      <c r="D2373" s="164"/>
      <c r="E2373" s="164"/>
    </row>
    <row r="2374" spans="1:5" s="176" customFormat="1">
      <c r="A2374" s="117"/>
      <c r="B2374" s="163"/>
      <c r="C2374" s="164"/>
      <c r="D2374" s="164"/>
      <c r="E2374" s="164"/>
    </row>
    <row r="2375" spans="1:5" s="176" customFormat="1">
      <c r="A2375" s="117"/>
      <c r="B2375" s="163"/>
      <c r="C2375" s="164"/>
      <c r="D2375" s="164"/>
      <c r="E2375" s="164"/>
    </row>
    <row r="2376" spans="1:5" s="176" customFormat="1">
      <c r="A2376" s="117"/>
      <c r="B2376" s="163"/>
      <c r="C2376" s="164"/>
      <c r="D2376" s="164"/>
      <c r="E2376" s="164"/>
    </row>
    <row r="2377" spans="1:5" s="176" customFormat="1">
      <c r="A2377" s="117"/>
      <c r="B2377" s="163"/>
      <c r="C2377" s="164"/>
      <c r="D2377" s="164"/>
      <c r="E2377" s="164"/>
    </row>
    <row r="2378" spans="1:5" s="176" customFormat="1">
      <c r="A2378" s="117"/>
      <c r="B2378" s="163"/>
      <c r="C2378" s="164"/>
      <c r="D2378" s="164"/>
      <c r="E2378" s="164"/>
    </row>
    <row r="2379" spans="1:5" s="176" customFormat="1">
      <c r="A2379" s="117"/>
      <c r="B2379" s="163"/>
      <c r="C2379" s="164"/>
      <c r="D2379" s="164"/>
      <c r="E2379" s="164"/>
    </row>
    <row r="2380" spans="1:5" s="176" customFormat="1">
      <c r="A2380" s="117"/>
      <c r="B2380" s="163"/>
      <c r="C2380" s="164"/>
      <c r="D2380" s="164"/>
      <c r="E2380" s="164"/>
    </row>
    <row r="2381" spans="1:5" s="176" customFormat="1">
      <c r="A2381" s="117"/>
      <c r="B2381" s="163"/>
      <c r="C2381" s="164"/>
      <c r="D2381" s="164"/>
      <c r="E2381" s="164"/>
    </row>
    <row r="2382" spans="1:5" s="176" customFormat="1">
      <c r="A2382" s="117"/>
      <c r="B2382" s="163"/>
      <c r="C2382" s="164"/>
      <c r="D2382" s="164"/>
      <c r="E2382" s="164"/>
    </row>
    <row r="2383" spans="1:5" s="176" customFormat="1">
      <c r="A2383" s="117"/>
      <c r="B2383" s="163"/>
      <c r="C2383" s="164"/>
      <c r="D2383" s="164"/>
      <c r="E2383" s="164"/>
    </row>
    <row r="2384" spans="1:5" s="176" customFormat="1">
      <c r="A2384" s="117"/>
      <c r="B2384" s="163"/>
      <c r="C2384" s="164"/>
      <c r="D2384" s="164"/>
      <c r="E2384" s="164"/>
    </row>
    <row r="2385" spans="1:5" s="176" customFormat="1">
      <c r="A2385" s="117"/>
      <c r="B2385" s="163"/>
      <c r="C2385" s="164"/>
      <c r="D2385" s="164"/>
      <c r="E2385" s="164"/>
    </row>
    <row r="2386" spans="1:5" s="176" customFormat="1">
      <c r="A2386" s="117"/>
      <c r="B2386" s="163"/>
      <c r="C2386" s="164"/>
      <c r="D2386" s="164"/>
      <c r="E2386" s="164"/>
    </row>
    <row r="2387" spans="1:5" s="176" customFormat="1">
      <c r="A2387" s="117"/>
      <c r="B2387" s="163"/>
      <c r="C2387" s="164"/>
      <c r="D2387" s="164"/>
      <c r="E2387" s="164"/>
    </row>
    <row r="2388" spans="1:5" s="176" customFormat="1">
      <c r="A2388" s="117"/>
      <c r="B2388" s="163"/>
      <c r="C2388" s="164"/>
      <c r="D2388" s="164"/>
      <c r="E2388" s="164"/>
    </row>
    <row r="2389" spans="1:5" s="176" customFormat="1">
      <c r="A2389" s="117"/>
      <c r="B2389" s="163"/>
      <c r="C2389" s="164"/>
      <c r="D2389" s="164"/>
      <c r="E2389" s="164"/>
    </row>
    <row r="2390" spans="1:5" s="176" customFormat="1">
      <c r="A2390" s="117"/>
      <c r="B2390" s="163"/>
      <c r="C2390" s="164"/>
      <c r="D2390" s="164"/>
      <c r="E2390" s="164"/>
    </row>
    <row r="2391" spans="1:5" s="176" customFormat="1">
      <c r="A2391" s="117"/>
      <c r="B2391" s="163"/>
      <c r="C2391" s="164"/>
      <c r="D2391" s="164"/>
      <c r="E2391" s="164"/>
    </row>
    <row r="2392" spans="1:5" s="176" customFormat="1">
      <c r="A2392" s="117"/>
      <c r="B2392" s="163"/>
      <c r="C2392" s="164"/>
      <c r="D2392" s="164"/>
      <c r="E2392" s="164"/>
    </row>
    <row r="2393" spans="1:5" s="176" customFormat="1">
      <c r="A2393" s="117"/>
      <c r="B2393" s="163"/>
      <c r="C2393" s="164"/>
      <c r="D2393" s="164"/>
      <c r="E2393" s="164"/>
    </row>
    <row r="2394" spans="1:5" s="176" customFormat="1">
      <c r="A2394" s="117"/>
      <c r="B2394" s="163"/>
      <c r="C2394" s="164"/>
      <c r="D2394" s="164"/>
      <c r="E2394" s="164"/>
    </row>
    <row r="2395" spans="1:5" s="176" customFormat="1">
      <c r="A2395" s="117"/>
      <c r="B2395" s="163"/>
      <c r="C2395" s="164"/>
      <c r="D2395" s="164"/>
      <c r="E2395" s="164"/>
    </row>
    <row r="2396" spans="1:5" s="176" customFormat="1">
      <c r="A2396" s="117"/>
      <c r="B2396" s="163"/>
      <c r="C2396" s="164"/>
      <c r="D2396" s="164"/>
      <c r="E2396" s="164"/>
    </row>
    <row r="2397" spans="1:5" s="176" customFormat="1">
      <c r="A2397" s="117"/>
      <c r="B2397" s="163"/>
      <c r="C2397" s="164"/>
      <c r="D2397" s="164"/>
      <c r="E2397" s="164"/>
    </row>
    <row r="2398" spans="1:5" s="176" customFormat="1">
      <c r="A2398" s="117"/>
      <c r="B2398" s="163"/>
      <c r="C2398" s="164"/>
      <c r="D2398" s="164"/>
      <c r="E2398" s="164"/>
    </row>
    <row r="2399" spans="1:5" s="176" customFormat="1">
      <c r="A2399" s="117"/>
      <c r="B2399" s="163"/>
      <c r="C2399" s="164"/>
      <c r="D2399" s="164"/>
      <c r="E2399" s="164"/>
    </row>
    <row r="2400" spans="1:5" s="176" customFormat="1">
      <c r="A2400" s="117"/>
      <c r="B2400" s="163"/>
      <c r="C2400" s="164"/>
      <c r="D2400" s="164"/>
      <c r="E2400" s="164"/>
    </row>
    <row r="2401" spans="1:5" s="176" customFormat="1">
      <c r="A2401" s="117"/>
      <c r="B2401" s="163"/>
      <c r="C2401" s="164"/>
      <c r="D2401" s="164"/>
      <c r="E2401" s="164"/>
    </row>
    <row r="2402" spans="1:5" s="176" customFormat="1">
      <c r="A2402" s="117"/>
      <c r="B2402" s="163"/>
      <c r="C2402" s="164"/>
      <c r="D2402" s="164"/>
      <c r="E2402" s="164"/>
    </row>
    <row r="2403" spans="1:5" s="176" customFormat="1">
      <c r="A2403" s="117"/>
      <c r="B2403" s="163"/>
      <c r="C2403" s="164"/>
      <c r="D2403" s="164"/>
      <c r="E2403" s="164"/>
    </row>
    <row r="2404" spans="1:5" s="176" customFormat="1">
      <c r="A2404" s="117"/>
      <c r="B2404" s="163"/>
      <c r="C2404" s="164"/>
      <c r="D2404" s="164"/>
      <c r="E2404" s="164"/>
    </row>
    <row r="2405" spans="1:5" s="176" customFormat="1">
      <c r="A2405" s="117"/>
      <c r="B2405" s="163"/>
      <c r="C2405" s="164"/>
      <c r="D2405" s="164"/>
      <c r="E2405" s="164"/>
    </row>
    <row r="2406" spans="1:5" s="176" customFormat="1">
      <c r="A2406" s="117"/>
      <c r="B2406" s="163"/>
      <c r="C2406" s="164"/>
      <c r="D2406" s="164"/>
      <c r="E2406" s="164"/>
    </row>
    <row r="2407" spans="1:5" s="176" customFormat="1">
      <c r="A2407" s="117"/>
      <c r="B2407" s="163"/>
      <c r="C2407" s="164"/>
      <c r="D2407" s="164"/>
      <c r="E2407" s="164"/>
    </row>
    <row r="2408" spans="1:5" s="176" customFormat="1">
      <c r="A2408" s="117"/>
      <c r="B2408" s="163"/>
      <c r="C2408" s="164"/>
      <c r="D2408" s="164"/>
      <c r="E2408" s="164"/>
    </row>
    <row r="2409" spans="1:5" s="176" customFormat="1">
      <c r="A2409" s="117"/>
      <c r="B2409" s="163"/>
      <c r="C2409" s="164"/>
      <c r="D2409" s="164"/>
      <c r="E2409" s="164"/>
    </row>
    <row r="2410" spans="1:5" s="176" customFormat="1">
      <c r="A2410" s="117"/>
      <c r="B2410" s="163"/>
      <c r="C2410" s="164"/>
      <c r="D2410" s="164"/>
      <c r="E2410" s="164"/>
    </row>
    <row r="2411" spans="1:5" s="176" customFormat="1">
      <c r="A2411" s="117"/>
      <c r="B2411" s="163"/>
      <c r="C2411" s="164"/>
      <c r="D2411" s="164"/>
      <c r="E2411" s="164"/>
    </row>
    <row r="2412" spans="1:5" s="176" customFormat="1">
      <c r="A2412" s="117"/>
      <c r="B2412" s="163"/>
      <c r="C2412" s="164"/>
      <c r="D2412" s="164"/>
      <c r="E2412" s="164"/>
    </row>
    <row r="2413" spans="1:5" s="176" customFormat="1">
      <c r="A2413" s="117"/>
      <c r="B2413" s="163"/>
      <c r="C2413" s="164"/>
      <c r="D2413" s="164"/>
      <c r="E2413" s="164"/>
    </row>
    <row r="2414" spans="1:5" s="176" customFormat="1">
      <c r="A2414" s="117"/>
      <c r="B2414" s="163"/>
      <c r="C2414" s="164"/>
      <c r="D2414" s="164"/>
      <c r="E2414" s="164"/>
    </row>
    <row r="2415" spans="1:5" s="176" customFormat="1">
      <c r="A2415" s="117"/>
      <c r="B2415" s="163"/>
      <c r="C2415" s="164"/>
      <c r="D2415" s="164"/>
      <c r="E2415" s="164"/>
    </row>
    <row r="2416" spans="1:5" s="176" customFormat="1">
      <c r="A2416" s="117"/>
      <c r="B2416" s="163"/>
      <c r="C2416" s="164"/>
      <c r="D2416" s="164"/>
      <c r="E2416" s="164"/>
    </row>
    <row r="2417" spans="1:5" s="176" customFormat="1">
      <c r="A2417" s="117"/>
      <c r="B2417" s="163"/>
      <c r="C2417" s="164"/>
      <c r="D2417" s="164"/>
      <c r="E2417" s="164"/>
    </row>
    <row r="2418" spans="1:5" s="176" customFormat="1">
      <c r="A2418" s="117"/>
      <c r="B2418" s="163"/>
      <c r="C2418" s="164"/>
      <c r="D2418" s="164"/>
      <c r="E2418" s="164"/>
    </row>
    <row r="2419" spans="1:5" s="176" customFormat="1">
      <c r="A2419" s="117"/>
      <c r="B2419" s="163"/>
      <c r="C2419" s="164"/>
      <c r="D2419" s="164"/>
      <c r="E2419" s="164"/>
    </row>
    <row r="2420" spans="1:5" s="176" customFormat="1">
      <c r="A2420" s="117"/>
      <c r="B2420" s="163"/>
      <c r="C2420" s="164"/>
      <c r="D2420" s="164"/>
      <c r="E2420" s="164"/>
    </row>
    <row r="2421" spans="1:5" s="176" customFormat="1">
      <c r="A2421" s="117"/>
      <c r="B2421" s="163"/>
      <c r="C2421" s="164"/>
      <c r="D2421" s="164"/>
      <c r="E2421" s="164"/>
    </row>
    <row r="2422" spans="1:5" s="176" customFormat="1">
      <c r="A2422" s="117"/>
      <c r="B2422" s="163"/>
      <c r="C2422" s="164"/>
      <c r="D2422" s="164"/>
      <c r="E2422" s="164"/>
    </row>
    <row r="2423" spans="1:5" s="176" customFormat="1">
      <c r="A2423" s="117"/>
      <c r="B2423" s="163"/>
      <c r="C2423" s="164"/>
      <c r="D2423" s="164"/>
      <c r="E2423" s="164"/>
    </row>
    <row r="2424" spans="1:5" s="176" customFormat="1">
      <c r="A2424" s="117"/>
      <c r="B2424" s="163"/>
      <c r="C2424" s="164"/>
      <c r="D2424" s="164"/>
      <c r="E2424" s="164"/>
    </row>
    <row r="2425" spans="1:5" s="176" customFormat="1">
      <c r="A2425" s="117"/>
      <c r="B2425" s="163"/>
      <c r="C2425" s="164"/>
      <c r="D2425" s="164"/>
      <c r="E2425" s="164"/>
    </row>
    <row r="2426" spans="1:5" s="176" customFormat="1">
      <c r="A2426" s="117"/>
      <c r="B2426" s="163"/>
      <c r="C2426" s="164"/>
      <c r="D2426" s="164"/>
      <c r="E2426" s="164"/>
    </row>
    <row r="2427" spans="1:5" s="176" customFormat="1">
      <c r="A2427" s="117"/>
      <c r="B2427" s="163"/>
      <c r="C2427" s="164"/>
      <c r="D2427" s="164"/>
      <c r="E2427" s="164"/>
    </row>
    <row r="2428" spans="1:5" s="176" customFormat="1">
      <c r="A2428" s="117"/>
      <c r="B2428" s="163"/>
      <c r="C2428" s="164"/>
      <c r="D2428" s="164"/>
      <c r="E2428" s="164"/>
    </row>
    <row r="2429" spans="1:5" s="176" customFormat="1">
      <c r="A2429" s="117"/>
      <c r="B2429" s="163"/>
      <c r="C2429" s="164"/>
      <c r="D2429" s="164"/>
      <c r="E2429" s="164"/>
    </row>
    <row r="2430" spans="1:5" s="176" customFormat="1">
      <c r="A2430" s="117"/>
      <c r="B2430" s="163"/>
      <c r="C2430" s="164"/>
      <c r="D2430" s="164"/>
      <c r="E2430" s="164"/>
    </row>
    <row r="2431" spans="1:5" s="176" customFormat="1">
      <c r="A2431" s="117"/>
      <c r="B2431" s="163"/>
      <c r="C2431" s="164"/>
      <c r="D2431" s="164"/>
      <c r="E2431" s="164"/>
    </row>
    <row r="2432" spans="1:5" s="176" customFormat="1">
      <c r="A2432" s="117"/>
      <c r="B2432" s="163"/>
      <c r="C2432" s="164"/>
      <c r="D2432" s="164"/>
      <c r="E2432" s="164"/>
    </row>
    <row r="2433" spans="1:5" s="176" customFormat="1">
      <c r="A2433" s="117"/>
      <c r="B2433" s="163"/>
      <c r="C2433" s="164"/>
      <c r="D2433" s="164"/>
      <c r="E2433" s="164"/>
    </row>
    <row r="2434" spans="1:5" s="176" customFormat="1">
      <c r="A2434" s="117"/>
      <c r="B2434" s="163"/>
      <c r="C2434" s="164"/>
      <c r="D2434" s="164"/>
      <c r="E2434" s="164"/>
    </row>
    <row r="2435" spans="1:5" s="176" customFormat="1">
      <c r="A2435" s="117"/>
      <c r="B2435" s="163"/>
      <c r="C2435" s="164"/>
      <c r="D2435" s="164"/>
      <c r="E2435" s="164"/>
    </row>
    <row r="2436" spans="1:5" s="176" customFormat="1">
      <c r="A2436" s="117"/>
      <c r="B2436" s="163"/>
      <c r="C2436" s="164"/>
      <c r="D2436" s="164"/>
      <c r="E2436" s="164"/>
    </row>
    <row r="2437" spans="1:5" s="176" customFormat="1">
      <c r="A2437" s="117"/>
      <c r="B2437" s="163"/>
      <c r="C2437" s="164"/>
      <c r="D2437" s="164"/>
      <c r="E2437" s="164"/>
    </row>
    <row r="2438" spans="1:5" s="176" customFormat="1">
      <c r="A2438" s="117"/>
      <c r="B2438" s="163"/>
      <c r="C2438" s="164"/>
      <c r="D2438" s="164"/>
      <c r="E2438" s="164"/>
    </row>
    <row r="2439" spans="1:5" s="176" customFormat="1">
      <c r="A2439" s="117"/>
      <c r="B2439" s="163"/>
      <c r="C2439" s="164"/>
      <c r="D2439" s="164"/>
      <c r="E2439" s="164"/>
    </row>
    <row r="2440" spans="1:5" s="176" customFormat="1">
      <c r="A2440" s="117"/>
      <c r="B2440" s="163"/>
      <c r="C2440" s="164"/>
      <c r="D2440" s="164"/>
      <c r="E2440" s="164"/>
    </row>
    <row r="2441" spans="1:5" s="176" customFormat="1">
      <c r="A2441" s="117"/>
      <c r="B2441" s="163"/>
      <c r="C2441" s="164"/>
      <c r="D2441" s="164"/>
      <c r="E2441" s="164"/>
    </row>
    <row r="2442" spans="1:5" s="176" customFormat="1">
      <c r="A2442" s="117"/>
      <c r="B2442" s="163"/>
      <c r="C2442" s="164"/>
      <c r="D2442" s="164"/>
      <c r="E2442" s="164"/>
    </row>
    <row r="2443" spans="1:5" s="176" customFormat="1">
      <c r="A2443" s="117"/>
      <c r="B2443" s="163"/>
      <c r="C2443" s="164"/>
      <c r="D2443" s="164"/>
      <c r="E2443" s="164"/>
    </row>
    <row r="2444" spans="1:5" s="176" customFormat="1">
      <c r="A2444" s="117"/>
      <c r="B2444" s="163"/>
      <c r="C2444" s="164"/>
      <c r="D2444" s="164"/>
      <c r="E2444" s="164"/>
    </row>
    <row r="2445" spans="1:5" s="176" customFormat="1">
      <c r="A2445" s="117"/>
      <c r="B2445" s="163"/>
      <c r="C2445" s="164"/>
      <c r="D2445" s="164"/>
      <c r="E2445" s="164"/>
    </row>
    <row r="2446" spans="1:5" s="176" customFormat="1">
      <c r="A2446" s="117"/>
      <c r="B2446" s="163"/>
      <c r="C2446" s="164"/>
      <c r="D2446" s="164"/>
      <c r="E2446" s="164"/>
    </row>
    <row r="2447" spans="1:5" s="176" customFormat="1">
      <c r="A2447" s="117"/>
      <c r="B2447" s="163"/>
      <c r="C2447" s="164"/>
      <c r="D2447" s="164"/>
      <c r="E2447" s="164"/>
    </row>
    <row r="2448" spans="1:5" s="176" customFormat="1">
      <c r="A2448" s="117"/>
      <c r="B2448" s="163"/>
      <c r="C2448" s="164"/>
      <c r="D2448" s="164"/>
      <c r="E2448" s="164"/>
    </row>
    <row r="2449" spans="1:5" s="176" customFormat="1">
      <c r="A2449" s="117"/>
      <c r="B2449" s="163"/>
      <c r="C2449" s="164"/>
      <c r="D2449" s="164"/>
      <c r="E2449" s="164"/>
    </row>
    <row r="2450" spans="1:5" s="176" customFormat="1">
      <c r="A2450" s="117"/>
      <c r="B2450" s="163"/>
      <c r="C2450" s="164"/>
      <c r="D2450" s="164"/>
      <c r="E2450" s="164"/>
    </row>
    <row r="2451" spans="1:5" s="176" customFormat="1">
      <c r="A2451" s="117"/>
      <c r="B2451" s="163"/>
      <c r="C2451" s="164"/>
      <c r="D2451" s="164"/>
      <c r="E2451" s="164"/>
    </row>
    <row r="2452" spans="1:5" s="176" customFormat="1">
      <c r="A2452" s="117"/>
      <c r="B2452" s="163"/>
      <c r="C2452" s="164"/>
      <c r="D2452" s="164"/>
      <c r="E2452" s="164"/>
    </row>
    <row r="2453" spans="1:5" s="176" customFormat="1">
      <c r="A2453" s="117"/>
      <c r="B2453" s="163"/>
      <c r="C2453" s="164"/>
      <c r="D2453" s="164"/>
      <c r="E2453" s="164"/>
    </row>
    <row r="2454" spans="1:5" s="176" customFormat="1">
      <c r="A2454" s="117"/>
      <c r="B2454" s="163"/>
      <c r="C2454" s="164"/>
      <c r="D2454" s="164"/>
      <c r="E2454" s="164"/>
    </row>
    <row r="2455" spans="1:5" s="176" customFormat="1">
      <c r="A2455" s="117"/>
      <c r="B2455" s="163"/>
      <c r="C2455" s="164"/>
      <c r="D2455" s="164"/>
      <c r="E2455" s="164"/>
    </row>
    <row r="2456" spans="1:5" s="176" customFormat="1">
      <c r="A2456" s="117"/>
      <c r="B2456" s="163"/>
      <c r="C2456" s="164"/>
      <c r="D2456" s="164"/>
      <c r="E2456" s="164"/>
    </row>
    <row r="2457" spans="1:5" s="176" customFormat="1">
      <c r="A2457" s="117"/>
      <c r="B2457" s="163"/>
      <c r="C2457" s="164"/>
      <c r="D2457" s="164"/>
      <c r="E2457" s="164"/>
    </row>
    <row r="2458" spans="1:5" s="176" customFormat="1">
      <c r="A2458" s="117"/>
      <c r="B2458" s="163"/>
      <c r="C2458" s="164"/>
      <c r="D2458" s="164"/>
      <c r="E2458" s="164"/>
    </row>
    <row r="2459" spans="1:5" s="176" customFormat="1">
      <c r="A2459" s="117"/>
      <c r="B2459" s="163"/>
      <c r="C2459" s="164"/>
      <c r="D2459" s="164"/>
      <c r="E2459" s="164"/>
    </row>
    <row r="2460" spans="1:5" s="176" customFormat="1">
      <c r="A2460" s="117"/>
      <c r="B2460" s="163"/>
      <c r="C2460" s="164"/>
      <c r="D2460" s="164"/>
      <c r="E2460" s="164"/>
    </row>
    <row r="2461" spans="1:5" s="176" customFormat="1">
      <c r="A2461" s="117"/>
      <c r="B2461" s="163"/>
      <c r="C2461" s="164"/>
      <c r="D2461" s="164"/>
      <c r="E2461" s="164"/>
    </row>
    <row r="2462" spans="1:5" s="176" customFormat="1">
      <c r="A2462" s="117"/>
      <c r="B2462" s="163"/>
      <c r="C2462" s="164"/>
      <c r="D2462" s="164"/>
      <c r="E2462" s="164"/>
    </row>
    <row r="2463" spans="1:5" s="176" customFormat="1">
      <c r="A2463" s="117"/>
      <c r="B2463" s="163"/>
      <c r="C2463" s="164"/>
      <c r="D2463" s="164"/>
      <c r="E2463" s="164"/>
    </row>
    <row r="2464" spans="1:5" s="176" customFormat="1">
      <c r="A2464" s="117"/>
      <c r="B2464" s="163"/>
      <c r="C2464" s="164"/>
      <c r="D2464" s="164"/>
      <c r="E2464" s="164"/>
    </row>
    <row r="2465" spans="1:5" s="176" customFormat="1">
      <c r="A2465" s="117"/>
      <c r="B2465" s="163"/>
      <c r="C2465" s="164"/>
      <c r="D2465" s="164"/>
      <c r="E2465" s="164"/>
    </row>
    <row r="2466" spans="1:5" s="176" customFormat="1">
      <c r="A2466" s="117"/>
      <c r="B2466" s="163"/>
      <c r="C2466" s="164"/>
      <c r="D2466" s="164"/>
      <c r="E2466" s="164"/>
    </row>
    <row r="2467" spans="1:5" s="176" customFormat="1">
      <c r="A2467" s="117"/>
      <c r="B2467" s="163"/>
      <c r="C2467" s="164"/>
      <c r="D2467" s="164"/>
      <c r="E2467" s="164"/>
    </row>
    <row r="2468" spans="1:5" s="176" customFormat="1">
      <c r="A2468" s="117"/>
      <c r="B2468" s="163"/>
      <c r="C2468" s="164"/>
      <c r="D2468" s="164"/>
      <c r="E2468" s="164"/>
    </row>
    <row r="2469" spans="1:5" s="176" customFormat="1">
      <c r="A2469" s="117"/>
      <c r="B2469" s="163"/>
      <c r="C2469" s="164"/>
      <c r="D2469" s="164"/>
      <c r="E2469" s="164"/>
    </row>
    <row r="2470" spans="1:5" s="176" customFormat="1">
      <c r="A2470" s="117"/>
      <c r="B2470" s="163"/>
      <c r="C2470" s="164"/>
      <c r="D2470" s="164"/>
      <c r="E2470" s="164"/>
    </row>
    <row r="2471" spans="1:5" s="176" customFormat="1">
      <c r="A2471" s="117"/>
      <c r="B2471" s="163"/>
      <c r="C2471" s="164"/>
      <c r="D2471" s="164"/>
      <c r="E2471" s="164"/>
    </row>
    <row r="2472" spans="1:5" s="176" customFormat="1">
      <c r="A2472" s="117"/>
      <c r="B2472" s="163"/>
      <c r="C2472" s="164"/>
      <c r="D2472" s="164"/>
      <c r="E2472" s="164"/>
    </row>
    <row r="2473" spans="1:5" s="176" customFormat="1">
      <c r="A2473" s="117"/>
      <c r="B2473" s="163"/>
      <c r="C2473" s="164"/>
      <c r="D2473" s="164"/>
      <c r="E2473" s="164"/>
    </row>
    <row r="2474" spans="1:5" s="176" customFormat="1">
      <c r="A2474" s="117"/>
      <c r="B2474" s="163"/>
      <c r="C2474" s="164"/>
      <c r="D2474" s="164"/>
      <c r="E2474" s="164"/>
    </row>
    <row r="2475" spans="1:5" s="176" customFormat="1">
      <c r="A2475" s="117"/>
      <c r="B2475" s="163"/>
      <c r="C2475" s="164"/>
      <c r="D2475" s="164"/>
      <c r="E2475" s="164"/>
    </row>
    <row r="2476" spans="1:5" s="176" customFormat="1">
      <c r="A2476" s="117"/>
      <c r="B2476" s="163"/>
      <c r="C2476" s="164"/>
      <c r="D2476" s="164"/>
      <c r="E2476" s="164"/>
    </row>
    <row r="2477" spans="1:5" s="176" customFormat="1">
      <c r="A2477" s="117"/>
      <c r="B2477" s="163"/>
      <c r="C2477" s="164"/>
      <c r="D2477" s="164"/>
      <c r="E2477" s="164"/>
    </row>
    <row r="2478" spans="1:5" s="176" customFormat="1">
      <c r="A2478" s="117"/>
      <c r="B2478" s="163"/>
      <c r="C2478" s="164"/>
      <c r="D2478" s="164"/>
      <c r="E2478" s="164"/>
    </row>
    <row r="2479" spans="1:5" s="176" customFormat="1">
      <c r="A2479" s="117"/>
      <c r="B2479" s="163"/>
      <c r="C2479" s="164"/>
      <c r="D2479" s="164"/>
      <c r="E2479" s="164"/>
    </row>
    <row r="2480" spans="1:5" s="176" customFormat="1">
      <c r="A2480" s="117"/>
      <c r="B2480" s="163"/>
      <c r="C2480" s="164"/>
      <c r="D2480" s="164"/>
      <c r="E2480" s="164"/>
    </row>
    <row r="2481" spans="1:5" s="176" customFormat="1">
      <c r="A2481" s="117"/>
      <c r="B2481" s="163"/>
      <c r="C2481" s="164"/>
      <c r="D2481" s="164"/>
      <c r="E2481" s="164"/>
    </row>
    <row r="2482" spans="1:5" s="176" customFormat="1">
      <c r="A2482" s="117"/>
      <c r="B2482" s="163"/>
      <c r="C2482" s="164"/>
      <c r="D2482" s="164"/>
      <c r="E2482" s="164"/>
    </row>
    <row r="2483" spans="1:5" s="176" customFormat="1">
      <c r="A2483" s="117"/>
      <c r="B2483" s="163"/>
      <c r="C2483" s="164"/>
      <c r="D2483" s="164"/>
      <c r="E2483" s="164"/>
    </row>
    <row r="2484" spans="1:5" s="176" customFormat="1">
      <c r="A2484" s="117"/>
      <c r="B2484" s="163"/>
      <c r="C2484" s="164"/>
      <c r="D2484" s="164"/>
      <c r="E2484" s="164"/>
    </row>
    <row r="2485" spans="1:5" s="176" customFormat="1">
      <c r="A2485" s="117"/>
      <c r="B2485" s="163"/>
      <c r="C2485" s="164"/>
      <c r="D2485" s="164"/>
      <c r="E2485" s="164"/>
    </row>
    <row r="2486" spans="1:5" s="176" customFormat="1">
      <c r="A2486" s="117"/>
      <c r="B2486" s="163"/>
      <c r="C2486" s="164"/>
      <c r="D2486" s="164"/>
      <c r="E2486" s="164"/>
    </row>
    <row r="2487" spans="1:5" s="176" customFormat="1">
      <c r="A2487" s="117"/>
      <c r="B2487" s="163"/>
      <c r="C2487" s="164"/>
      <c r="D2487" s="164"/>
      <c r="E2487" s="164"/>
    </row>
    <row r="2488" spans="1:5" s="176" customFormat="1">
      <c r="A2488" s="117"/>
      <c r="B2488" s="163"/>
      <c r="C2488" s="164"/>
      <c r="D2488" s="164"/>
      <c r="E2488" s="164"/>
    </row>
    <row r="2489" spans="1:5" s="176" customFormat="1">
      <c r="A2489" s="117"/>
      <c r="B2489" s="163"/>
      <c r="C2489" s="164"/>
      <c r="D2489" s="164"/>
      <c r="E2489" s="164"/>
    </row>
    <row r="2490" spans="1:5" s="176" customFormat="1">
      <c r="A2490" s="117"/>
      <c r="B2490" s="163"/>
      <c r="C2490" s="164"/>
      <c r="D2490" s="164"/>
      <c r="E2490" s="164"/>
    </row>
    <row r="2491" spans="1:5" s="176" customFormat="1">
      <c r="A2491" s="117"/>
      <c r="B2491" s="163"/>
      <c r="C2491" s="164"/>
      <c r="D2491" s="164"/>
      <c r="E2491" s="164"/>
    </row>
    <row r="2492" spans="1:5" s="176" customFormat="1">
      <c r="A2492" s="117"/>
      <c r="B2492" s="163"/>
      <c r="C2492" s="164"/>
      <c r="D2492" s="164"/>
      <c r="E2492" s="164"/>
    </row>
    <row r="2493" spans="1:5" s="176" customFormat="1">
      <c r="A2493" s="117"/>
      <c r="B2493" s="163"/>
      <c r="C2493" s="164"/>
      <c r="D2493" s="164"/>
      <c r="E2493" s="164"/>
    </row>
    <row r="2494" spans="1:5" s="176" customFormat="1">
      <c r="A2494" s="117"/>
      <c r="B2494" s="163"/>
      <c r="C2494" s="164"/>
      <c r="D2494" s="164"/>
      <c r="E2494" s="164"/>
    </row>
    <row r="2495" spans="1:5" s="176" customFormat="1">
      <c r="A2495" s="117"/>
      <c r="B2495" s="163"/>
      <c r="C2495" s="164"/>
      <c r="D2495" s="164"/>
      <c r="E2495" s="164"/>
    </row>
    <row r="2496" spans="1:5" s="176" customFormat="1">
      <c r="A2496" s="117"/>
      <c r="B2496" s="163"/>
      <c r="C2496" s="164"/>
      <c r="D2496" s="164"/>
      <c r="E2496" s="164"/>
    </row>
    <row r="2497" spans="1:5" s="176" customFormat="1">
      <c r="A2497" s="117"/>
      <c r="B2497" s="163"/>
      <c r="C2497" s="164"/>
      <c r="D2497" s="164"/>
      <c r="E2497" s="164"/>
    </row>
    <row r="2498" spans="1:5" s="176" customFormat="1">
      <c r="A2498" s="117"/>
      <c r="B2498" s="163"/>
      <c r="C2498" s="164"/>
      <c r="D2498" s="164"/>
      <c r="E2498" s="164"/>
    </row>
    <row r="2499" spans="1:5" s="176" customFormat="1">
      <c r="A2499" s="117"/>
      <c r="B2499" s="163"/>
      <c r="C2499" s="164"/>
      <c r="D2499" s="164"/>
      <c r="E2499" s="164"/>
    </row>
    <row r="2500" spans="1:5" s="176" customFormat="1">
      <c r="A2500" s="117"/>
      <c r="B2500" s="163"/>
      <c r="C2500" s="164"/>
      <c r="D2500" s="164"/>
      <c r="E2500" s="164"/>
    </row>
    <row r="2501" spans="1:5" s="176" customFormat="1">
      <c r="A2501" s="117"/>
      <c r="B2501" s="163"/>
      <c r="C2501" s="164"/>
      <c r="D2501" s="164"/>
      <c r="E2501" s="164"/>
    </row>
    <row r="2502" spans="1:5" s="176" customFormat="1">
      <c r="A2502" s="117"/>
      <c r="B2502" s="163"/>
      <c r="C2502" s="164"/>
      <c r="D2502" s="164"/>
      <c r="E2502" s="164"/>
    </row>
    <row r="2503" spans="1:5" s="176" customFormat="1">
      <c r="A2503" s="117"/>
      <c r="B2503" s="163"/>
      <c r="C2503" s="164"/>
      <c r="D2503" s="164"/>
      <c r="E2503" s="164"/>
    </row>
    <row r="2504" spans="1:5" s="176" customFormat="1">
      <c r="A2504" s="117"/>
      <c r="B2504" s="163"/>
      <c r="C2504" s="164"/>
      <c r="D2504" s="164"/>
      <c r="E2504" s="164"/>
    </row>
    <row r="2505" spans="1:5" s="176" customFormat="1">
      <c r="A2505" s="117"/>
      <c r="B2505" s="163"/>
      <c r="C2505" s="164"/>
      <c r="D2505" s="164"/>
      <c r="E2505" s="164"/>
    </row>
    <row r="2506" spans="1:5" s="176" customFormat="1">
      <c r="A2506" s="117"/>
      <c r="B2506" s="163"/>
      <c r="C2506" s="164"/>
      <c r="D2506" s="164"/>
      <c r="E2506" s="164"/>
    </row>
    <row r="2507" spans="1:5" s="176" customFormat="1">
      <c r="A2507" s="117"/>
      <c r="B2507" s="163"/>
      <c r="C2507" s="164"/>
      <c r="D2507" s="164"/>
      <c r="E2507" s="164"/>
    </row>
    <row r="2508" spans="1:5" s="176" customFormat="1">
      <c r="A2508" s="117"/>
      <c r="B2508" s="163"/>
      <c r="C2508" s="164"/>
      <c r="D2508" s="164"/>
      <c r="E2508" s="164"/>
    </row>
    <row r="2509" spans="1:5" s="176" customFormat="1">
      <c r="A2509" s="117"/>
      <c r="B2509" s="163"/>
      <c r="C2509" s="164"/>
      <c r="D2509" s="164"/>
      <c r="E2509" s="164"/>
    </row>
    <row r="2510" spans="1:5" s="176" customFormat="1">
      <c r="A2510" s="117"/>
      <c r="B2510" s="163"/>
      <c r="C2510" s="164"/>
      <c r="D2510" s="164"/>
      <c r="E2510" s="164"/>
    </row>
    <row r="2511" spans="1:5" s="176" customFormat="1">
      <c r="A2511" s="117"/>
      <c r="B2511" s="163"/>
      <c r="C2511" s="164"/>
      <c r="D2511" s="164"/>
      <c r="E2511" s="164"/>
    </row>
    <row r="2512" spans="1:5" s="176" customFormat="1">
      <c r="A2512" s="117"/>
      <c r="B2512" s="163"/>
      <c r="C2512" s="164"/>
      <c r="D2512" s="164"/>
      <c r="E2512" s="164"/>
    </row>
    <row r="2513" spans="1:5" s="176" customFormat="1">
      <c r="A2513" s="117"/>
      <c r="B2513" s="163"/>
      <c r="C2513" s="164"/>
      <c r="D2513" s="164"/>
      <c r="E2513" s="164"/>
    </row>
    <row r="2514" spans="1:5" s="176" customFormat="1">
      <c r="A2514" s="117"/>
      <c r="B2514" s="163"/>
      <c r="C2514" s="164"/>
      <c r="D2514" s="164"/>
      <c r="E2514" s="164"/>
    </row>
    <row r="2515" spans="1:5" s="176" customFormat="1">
      <c r="A2515" s="117"/>
      <c r="B2515" s="163"/>
      <c r="C2515" s="164"/>
      <c r="D2515" s="164"/>
      <c r="E2515" s="164"/>
    </row>
    <row r="2516" spans="1:5" s="176" customFormat="1">
      <c r="A2516" s="117"/>
      <c r="B2516" s="163"/>
      <c r="C2516" s="164"/>
      <c r="D2516" s="164"/>
      <c r="E2516" s="164"/>
    </row>
    <row r="2517" spans="1:5" s="176" customFormat="1">
      <c r="A2517" s="117"/>
      <c r="B2517" s="163"/>
      <c r="C2517" s="164"/>
      <c r="D2517" s="164"/>
      <c r="E2517" s="164"/>
    </row>
    <row r="2518" spans="1:5" s="176" customFormat="1">
      <c r="A2518" s="117"/>
      <c r="B2518" s="163"/>
      <c r="C2518" s="164"/>
      <c r="D2518" s="164"/>
      <c r="E2518" s="164"/>
    </row>
    <row r="2519" spans="1:5" s="176" customFormat="1">
      <c r="A2519" s="117"/>
      <c r="B2519" s="163"/>
      <c r="C2519" s="164"/>
      <c r="D2519" s="164"/>
      <c r="E2519" s="164"/>
    </row>
    <row r="2520" spans="1:5" s="176" customFormat="1">
      <c r="A2520" s="117"/>
      <c r="B2520" s="163"/>
      <c r="C2520" s="164"/>
      <c r="D2520" s="164"/>
      <c r="E2520" s="164"/>
    </row>
    <row r="2521" spans="1:5" s="176" customFormat="1">
      <c r="A2521" s="117"/>
      <c r="B2521" s="163"/>
      <c r="C2521" s="164"/>
      <c r="D2521" s="164"/>
      <c r="E2521" s="164"/>
    </row>
    <row r="2522" spans="1:5" s="176" customFormat="1">
      <c r="A2522" s="117"/>
      <c r="B2522" s="163"/>
      <c r="C2522" s="164"/>
      <c r="D2522" s="164"/>
      <c r="E2522" s="164"/>
    </row>
    <row r="2523" spans="1:5" s="176" customFormat="1">
      <c r="A2523" s="117"/>
      <c r="B2523" s="163"/>
      <c r="C2523" s="164"/>
      <c r="D2523" s="164"/>
      <c r="E2523" s="164"/>
    </row>
    <row r="2524" spans="1:5" s="176" customFormat="1">
      <c r="A2524" s="117"/>
      <c r="B2524" s="163"/>
      <c r="C2524" s="164"/>
      <c r="D2524" s="164"/>
      <c r="E2524" s="164"/>
    </row>
    <row r="2525" spans="1:5" s="176" customFormat="1">
      <c r="A2525" s="117"/>
      <c r="B2525" s="163"/>
      <c r="C2525" s="164"/>
      <c r="D2525" s="164"/>
      <c r="E2525" s="164"/>
    </row>
    <row r="2526" spans="1:5" s="176" customFormat="1">
      <c r="A2526" s="117"/>
      <c r="B2526" s="163"/>
      <c r="C2526" s="164"/>
      <c r="D2526" s="164"/>
      <c r="E2526" s="164"/>
    </row>
    <row r="2527" spans="1:5" s="176" customFormat="1">
      <c r="A2527" s="117"/>
      <c r="B2527" s="163"/>
      <c r="C2527" s="164"/>
      <c r="D2527" s="164"/>
      <c r="E2527" s="164"/>
    </row>
    <row r="2528" spans="1:5" s="176" customFormat="1">
      <c r="A2528" s="117"/>
      <c r="B2528" s="163"/>
      <c r="C2528" s="164"/>
      <c r="D2528" s="164"/>
      <c r="E2528" s="164"/>
    </row>
    <row r="2529" spans="1:5" s="176" customFormat="1">
      <c r="A2529" s="117"/>
      <c r="B2529" s="163"/>
      <c r="C2529" s="164"/>
      <c r="D2529" s="164"/>
      <c r="E2529" s="164"/>
    </row>
    <row r="2530" spans="1:5" s="176" customFormat="1">
      <c r="A2530" s="117"/>
      <c r="B2530" s="163"/>
      <c r="C2530" s="164"/>
      <c r="D2530" s="164"/>
      <c r="E2530" s="164"/>
    </row>
    <row r="2531" spans="1:5" s="176" customFormat="1">
      <c r="A2531" s="117"/>
      <c r="B2531" s="163"/>
      <c r="C2531" s="164"/>
      <c r="D2531" s="164"/>
      <c r="E2531" s="164"/>
    </row>
    <row r="2532" spans="1:5" s="176" customFormat="1">
      <c r="A2532" s="117"/>
      <c r="B2532" s="163"/>
      <c r="C2532" s="164"/>
      <c r="D2532" s="164"/>
      <c r="E2532" s="164"/>
    </row>
    <row r="2533" spans="1:5" s="176" customFormat="1">
      <c r="A2533" s="117"/>
      <c r="B2533" s="163"/>
      <c r="C2533" s="164"/>
      <c r="D2533" s="164"/>
      <c r="E2533" s="164"/>
    </row>
    <row r="2534" spans="1:5" s="176" customFormat="1">
      <c r="A2534" s="117"/>
      <c r="B2534" s="163"/>
      <c r="C2534" s="164"/>
      <c r="D2534" s="164"/>
      <c r="E2534" s="164"/>
    </row>
    <row r="2535" spans="1:5" s="176" customFormat="1">
      <c r="A2535" s="117"/>
      <c r="B2535" s="163"/>
      <c r="C2535" s="164"/>
      <c r="D2535" s="164"/>
      <c r="E2535" s="164"/>
    </row>
    <row r="2536" spans="1:5" s="176" customFormat="1">
      <c r="A2536" s="117"/>
      <c r="B2536" s="163"/>
      <c r="C2536" s="164"/>
      <c r="D2536" s="164"/>
      <c r="E2536" s="164"/>
    </row>
    <row r="2537" spans="1:5" s="176" customFormat="1">
      <c r="A2537" s="117"/>
      <c r="B2537" s="163"/>
      <c r="C2537" s="164"/>
      <c r="D2537" s="164"/>
      <c r="E2537" s="164"/>
    </row>
    <row r="2538" spans="1:5" s="176" customFormat="1">
      <c r="A2538" s="117"/>
      <c r="B2538" s="163"/>
      <c r="C2538" s="164"/>
      <c r="D2538" s="164"/>
      <c r="E2538" s="164"/>
    </row>
    <row r="2539" spans="1:5" s="176" customFormat="1">
      <c r="A2539" s="117"/>
      <c r="B2539" s="163"/>
      <c r="C2539" s="164"/>
      <c r="D2539" s="164"/>
      <c r="E2539" s="164"/>
    </row>
    <row r="2540" spans="1:5" s="176" customFormat="1">
      <c r="A2540" s="117"/>
      <c r="B2540" s="163"/>
      <c r="C2540" s="164"/>
      <c r="D2540" s="164"/>
      <c r="E2540" s="164"/>
    </row>
    <row r="2541" spans="1:5" s="176" customFormat="1">
      <c r="A2541" s="117"/>
      <c r="B2541" s="163"/>
      <c r="C2541" s="164"/>
      <c r="D2541" s="164"/>
      <c r="E2541" s="164"/>
    </row>
    <row r="2542" spans="1:5" s="176" customFormat="1">
      <c r="A2542" s="117"/>
      <c r="B2542" s="163"/>
      <c r="C2542" s="164"/>
      <c r="D2542" s="164"/>
      <c r="E2542" s="164"/>
    </row>
    <row r="2543" spans="1:5" s="176" customFormat="1">
      <c r="A2543" s="117"/>
      <c r="B2543" s="163"/>
      <c r="C2543" s="164"/>
      <c r="D2543" s="164"/>
      <c r="E2543" s="164"/>
    </row>
    <row r="2544" spans="1:5" s="176" customFormat="1">
      <c r="A2544" s="117"/>
      <c r="B2544" s="163"/>
      <c r="C2544" s="164"/>
      <c r="D2544" s="164"/>
      <c r="E2544" s="164"/>
    </row>
    <row r="2545" spans="1:5" s="176" customFormat="1">
      <c r="A2545" s="117"/>
      <c r="B2545" s="163"/>
      <c r="C2545" s="164"/>
      <c r="D2545" s="164"/>
      <c r="E2545" s="164"/>
    </row>
    <row r="2546" spans="1:5" s="176" customFormat="1">
      <c r="A2546" s="117"/>
      <c r="B2546" s="163"/>
      <c r="C2546" s="164"/>
      <c r="D2546" s="164"/>
      <c r="E2546" s="164"/>
    </row>
    <row r="2547" spans="1:5" s="176" customFormat="1">
      <c r="A2547" s="117"/>
      <c r="B2547" s="163"/>
      <c r="C2547" s="164"/>
      <c r="D2547" s="164"/>
      <c r="E2547" s="164"/>
    </row>
    <row r="2548" spans="1:5" s="176" customFormat="1">
      <c r="A2548" s="117"/>
      <c r="B2548" s="163"/>
      <c r="C2548" s="164"/>
      <c r="D2548" s="164"/>
      <c r="E2548" s="164"/>
    </row>
    <row r="2549" spans="1:5" s="176" customFormat="1">
      <c r="A2549" s="117"/>
      <c r="B2549" s="163"/>
      <c r="C2549" s="164"/>
      <c r="D2549" s="164"/>
      <c r="E2549" s="164"/>
    </row>
    <row r="2550" spans="1:5" s="176" customFormat="1">
      <c r="A2550" s="117"/>
      <c r="B2550" s="163"/>
      <c r="C2550" s="164"/>
      <c r="D2550" s="164"/>
      <c r="E2550" s="164"/>
    </row>
    <row r="2551" spans="1:5" s="176" customFormat="1">
      <c r="A2551" s="117"/>
      <c r="B2551" s="163"/>
      <c r="C2551" s="164"/>
      <c r="D2551" s="164"/>
      <c r="E2551" s="164"/>
    </row>
    <row r="2552" spans="1:5" s="176" customFormat="1">
      <c r="A2552" s="117"/>
      <c r="B2552" s="163"/>
      <c r="C2552" s="164"/>
      <c r="D2552" s="164"/>
      <c r="E2552" s="164"/>
    </row>
    <row r="2553" spans="1:5" s="176" customFormat="1">
      <c r="A2553" s="117"/>
      <c r="B2553" s="163"/>
      <c r="C2553" s="164"/>
      <c r="D2553" s="164"/>
      <c r="E2553" s="164"/>
    </row>
    <row r="2554" spans="1:5" s="176" customFormat="1">
      <c r="A2554" s="117"/>
      <c r="B2554" s="163"/>
      <c r="C2554" s="164"/>
      <c r="D2554" s="164"/>
      <c r="E2554" s="164"/>
    </row>
    <row r="2555" spans="1:5" s="176" customFormat="1">
      <c r="A2555" s="117"/>
      <c r="B2555" s="163"/>
      <c r="C2555" s="164"/>
      <c r="D2555" s="164"/>
      <c r="E2555" s="164"/>
    </row>
    <row r="2556" spans="1:5" s="176" customFormat="1">
      <c r="A2556" s="117"/>
      <c r="B2556" s="163"/>
      <c r="C2556" s="164"/>
      <c r="D2556" s="164"/>
      <c r="E2556" s="164"/>
    </row>
    <row r="2557" spans="1:5" s="176" customFormat="1">
      <c r="A2557" s="117"/>
      <c r="B2557" s="163"/>
      <c r="C2557" s="164"/>
      <c r="D2557" s="164"/>
      <c r="E2557" s="164"/>
    </row>
    <row r="2558" spans="1:5" s="176" customFormat="1">
      <c r="A2558" s="117"/>
      <c r="B2558" s="163"/>
      <c r="C2558" s="164"/>
      <c r="D2558" s="164"/>
      <c r="E2558" s="164"/>
    </row>
    <row r="2559" spans="1:5" s="176" customFormat="1">
      <c r="A2559" s="117"/>
      <c r="B2559" s="163"/>
      <c r="C2559" s="164"/>
      <c r="D2559" s="164"/>
      <c r="E2559" s="164"/>
    </row>
    <row r="2560" spans="1:5" s="176" customFormat="1">
      <c r="A2560" s="117"/>
      <c r="B2560" s="163"/>
      <c r="C2560" s="164"/>
      <c r="D2560" s="164"/>
      <c r="E2560" s="164"/>
    </row>
    <row r="2561" spans="1:5" s="176" customFormat="1">
      <c r="A2561" s="117"/>
      <c r="B2561" s="163"/>
      <c r="C2561" s="164"/>
      <c r="D2561" s="164"/>
      <c r="E2561" s="164"/>
    </row>
    <row r="2562" spans="1:5" s="176" customFormat="1">
      <c r="A2562" s="117"/>
      <c r="B2562" s="163"/>
      <c r="C2562" s="164"/>
      <c r="D2562" s="164"/>
      <c r="E2562" s="164"/>
    </row>
    <row r="2563" spans="1:5" s="176" customFormat="1">
      <c r="A2563" s="117"/>
      <c r="B2563" s="163"/>
      <c r="C2563" s="164"/>
      <c r="D2563" s="164"/>
      <c r="E2563" s="164"/>
    </row>
    <row r="2564" spans="1:5" s="176" customFormat="1">
      <c r="A2564" s="117"/>
      <c r="B2564" s="163"/>
      <c r="C2564" s="164"/>
      <c r="D2564" s="164"/>
      <c r="E2564" s="164"/>
    </row>
    <row r="2565" spans="1:5" s="176" customFormat="1">
      <c r="A2565" s="117"/>
      <c r="B2565" s="163"/>
      <c r="C2565" s="164"/>
      <c r="D2565" s="164"/>
      <c r="E2565" s="164"/>
    </row>
    <row r="2566" spans="1:5" s="176" customFormat="1">
      <c r="A2566" s="117"/>
      <c r="B2566" s="163"/>
      <c r="C2566" s="164"/>
      <c r="D2566" s="164"/>
      <c r="E2566" s="164"/>
    </row>
    <row r="2567" spans="1:5" s="176" customFormat="1">
      <c r="A2567" s="117"/>
      <c r="B2567" s="163"/>
      <c r="C2567" s="164"/>
      <c r="D2567" s="164"/>
      <c r="E2567" s="164"/>
    </row>
    <row r="2568" spans="1:5" s="176" customFormat="1">
      <c r="A2568" s="117"/>
      <c r="B2568" s="163"/>
      <c r="C2568" s="164"/>
      <c r="D2568" s="164"/>
      <c r="E2568" s="164"/>
    </row>
    <row r="2569" spans="1:5" s="176" customFormat="1">
      <c r="A2569" s="117"/>
      <c r="B2569" s="163"/>
      <c r="C2569" s="164"/>
      <c r="D2569" s="164"/>
      <c r="E2569" s="164"/>
    </row>
    <row r="2570" spans="1:5" s="176" customFormat="1">
      <c r="A2570" s="117"/>
      <c r="B2570" s="163"/>
      <c r="C2570" s="164"/>
      <c r="D2570" s="164"/>
      <c r="E2570" s="164"/>
    </row>
    <row r="2571" spans="1:5" s="176" customFormat="1">
      <c r="A2571" s="117"/>
      <c r="B2571" s="163"/>
      <c r="C2571" s="164"/>
      <c r="D2571" s="164"/>
      <c r="E2571" s="164"/>
    </row>
    <row r="2572" spans="1:5" s="176" customFormat="1">
      <c r="A2572" s="117"/>
      <c r="B2572" s="163"/>
      <c r="C2572" s="164"/>
      <c r="D2572" s="164"/>
      <c r="E2572" s="164"/>
    </row>
    <row r="2573" spans="1:5" s="176" customFormat="1">
      <c r="A2573" s="117"/>
      <c r="B2573" s="163"/>
      <c r="C2573" s="164"/>
      <c r="D2573" s="164"/>
      <c r="E2573" s="164"/>
    </row>
    <row r="2574" spans="1:5" s="176" customFormat="1">
      <c r="A2574" s="117"/>
      <c r="B2574" s="163"/>
      <c r="C2574" s="164"/>
      <c r="D2574" s="164"/>
      <c r="E2574" s="164"/>
    </row>
    <row r="2575" spans="1:5" s="176" customFormat="1">
      <c r="A2575" s="117"/>
      <c r="B2575" s="163"/>
      <c r="C2575" s="164"/>
      <c r="D2575" s="164"/>
      <c r="E2575" s="164"/>
    </row>
    <row r="2576" spans="1:5" s="176" customFormat="1">
      <c r="A2576" s="117"/>
      <c r="B2576" s="163"/>
      <c r="C2576" s="164"/>
      <c r="D2576" s="164"/>
      <c r="E2576" s="164"/>
    </row>
    <row r="2577" spans="1:5" s="176" customFormat="1">
      <c r="A2577" s="117"/>
      <c r="B2577" s="163"/>
      <c r="C2577" s="164"/>
      <c r="D2577" s="164"/>
      <c r="E2577" s="164"/>
    </row>
    <row r="2578" spans="1:5" s="176" customFormat="1">
      <c r="A2578" s="117"/>
      <c r="B2578" s="163"/>
      <c r="C2578" s="164"/>
      <c r="D2578" s="164"/>
      <c r="E2578" s="164"/>
    </row>
    <row r="2579" spans="1:5" s="176" customFormat="1">
      <c r="A2579" s="117"/>
      <c r="B2579" s="163"/>
      <c r="C2579" s="164"/>
      <c r="D2579" s="164"/>
      <c r="E2579" s="164"/>
    </row>
    <row r="2580" spans="1:5" s="176" customFormat="1">
      <c r="A2580" s="117"/>
      <c r="B2580" s="163"/>
      <c r="C2580" s="164"/>
      <c r="D2580" s="164"/>
      <c r="E2580" s="164"/>
    </row>
    <row r="2581" spans="1:5" s="176" customFormat="1">
      <c r="A2581" s="117"/>
      <c r="B2581" s="163"/>
      <c r="C2581" s="164"/>
      <c r="D2581" s="164"/>
      <c r="E2581" s="164"/>
    </row>
    <row r="2582" spans="1:5" s="176" customFormat="1">
      <c r="A2582" s="117"/>
      <c r="B2582" s="163"/>
      <c r="C2582" s="164"/>
      <c r="D2582" s="164"/>
      <c r="E2582" s="164"/>
    </row>
    <row r="2583" spans="1:5" s="176" customFormat="1">
      <c r="A2583" s="117"/>
      <c r="B2583" s="163"/>
      <c r="C2583" s="164"/>
      <c r="D2583" s="164"/>
      <c r="E2583" s="164"/>
    </row>
    <row r="2584" spans="1:5" s="176" customFormat="1">
      <c r="A2584" s="117"/>
      <c r="B2584" s="163"/>
      <c r="C2584" s="164"/>
      <c r="D2584" s="164"/>
      <c r="E2584" s="164"/>
    </row>
    <row r="2585" spans="1:5" s="176" customFormat="1">
      <c r="A2585" s="117"/>
      <c r="B2585" s="163"/>
      <c r="C2585" s="164"/>
      <c r="D2585" s="164"/>
      <c r="E2585" s="164"/>
    </row>
    <row r="2586" spans="1:5" s="176" customFormat="1">
      <c r="A2586" s="117"/>
      <c r="B2586" s="163"/>
      <c r="C2586" s="164"/>
      <c r="D2586" s="164"/>
      <c r="E2586" s="164"/>
    </row>
    <row r="2587" spans="1:5" s="176" customFormat="1">
      <c r="A2587" s="117"/>
      <c r="B2587" s="163"/>
      <c r="C2587" s="164"/>
      <c r="D2587" s="164"/>
      <c r="E2587" s="164"/>
    </row>
    <row r="2588" spans="1:5" s="176" customFormat="1">
      <c r="A2588" s="117"/>
      <c r="B2588" s="163"/>
      <c r="C2588" s="164"/>
      <c r="D2588" s="164"/>
      <c r="E2588" s="164"/>
    </row>
    <row r="2589" spans="1:5" s="176" customFormat="1">
      <c r="A2589" s="117"/>
      <c r="B2589" s="163"/>
      <c r="C2589" s="164"/>
      <c r="D2589" s="164"/>
      <c r="E2589" s="164"/>
    </row>
    <row r="2590" spans="1:5" s="176" customFormat="1">
      <c r="A2590" s="117"/>
      <c r="B2590" s="163"/>
      <c r="C2590" s="164"/>
      <c r="D2590" s="164"/>
      <c r="E2590" s="164"/>
    </row>
    <row r="2591" spans="1:5" s="176" customFormat="1">
      <c r="A2591" s="117"/>
      <c r="B2591" s="163"/>
      <c r="C2591" s="164"/>
      <c r="D2591" s="164"/>
      <c r="E2591" s="164"/>
    </row>
  </sheetData>
  <mergeCells count="4">
    <mergeCell ref="A1:E1"/>
    <mergeCell ref="A3:C3"/>
    <mergeCell ref="A5:E5"/>
    <mergeCell ref="A25:E30"/>
  </mergeCells>
  <pageMargins left="0.78740157499999996" right="0.78740157499999996" top="0.984251969" bottom="0.984251969" header="0.4921259845" footer="0.4921259845"/>
  <pageSetup paperSize="9" scale="72"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7"/>
  <sheetViews>
    <sheetView workbookViewId="0">
      <selection activeCell="D23" sqref="D23"/>
    </sheetView>
  </sheetViews>
  <sheetFormatPr defaultRowHeight="12.75"/>
  <cols>
    <col min="1" max="1" width="3.6640625" style="181" customWidth="1"/>
    <col min="2" max="2" width="9.33203125" style="181"/>
    <col min="3" max="4" width="26.6640625" style="181" customWidth="1"/>
    <col min="5" max="8" width="16" style="181" customWidth="1"/>
    <col min="9" max="16384" width="9.33203125" style="181"/>
  </cols>
  <sheetData>
    <row r="2" spans="2:8" ht="13.5" thickBot="1"/>
    <row r="3" spans="2:8" ht="13.5" thickBot="1">
      <c r="B3" s="182"/>
      <c r="C3" s="183"/>
      <c r="D3" s="183" t="s">
        <v>1803</v>
      </c>
      <c r="E3" s="184" t="s">
        <v>1804</v>
      </c>
      <c r="F3" s="184" t="s">
        <v>1805</v>
      </c>
      <c r="G3" s="184" t="s">
        <v>1806</v>
      </c>
      <c r="H3" s="185" t="s">
        <v>1807</v>
      </c>
    </row>
    <row r="4" spans="2:8">
      <c r="B4" s="186">
        <v>2</v>
      </c>
      <c r="C4" s="187" t="s">
        <v>39</v>
      </c>
      <c r="D4" s="193" t="s">
        <v>1808</v>
      </c>
      <c r="E4" s="194" t="s">
        <v>1813</v>
      </c>
      <c r="F4" s="195" t="s">
        <v>1809</v>
      </c>
      <c r="G4" s="196" t="s">
        <v>1814</v>
      </c>
      <c r="H4" s="197">
        <v>113012</v>
      </c>
    </row>
    <row r="5" spans="2:8" ht="13.5" thickBot="1">
      <c r="B5" s="188"/>
      <c r="C5" s="189"/>
      <c r="D5" s="189" t="s">
        <v>1811</v>
      </c>
      <c r="E5" s="190" t="s">
        <v>1813</v>
      </c>
      <c r="F5" s="198" t="s">
        <v>1812</v>
      </c>
      <c r="G5" s="191" t="s">
        <v>1814</v>
      </c>
      <c r="H5" s="192">
        <v>113012</v>
      </c>
    </row>
    <row r="6" spans="2:8">
      <c r="B6" s="186">
        <v>4</v>
      </c>
      <c r="C6" s="187" t="s">
        <v>41</v>
      </c>
      <c r="D6" s="193" t="s">
        <v>1808</v>
      </c>
      <c r="E6" s="194" t="s">
        <v>1815</v>
      </c>
      <c r="F6" s="195" t="s">
        <v>1809</v>
      </c>
      <c r="G6" s="196" t="s">
        <v>1810</v>
      </c>
      <c r="H6" s="197">
        <v>126311</v>
      </c>
    </row>
    <row r="7" spans="2:8" ht="13.5" thickBot="1">
      <c r="B7" s="188"/>
      <c r="C7" s="189"/>
      <c r="D7" s="189" t="s">
        <v>1811</v>
      </c>
      <c r="E7" s="190" t="s">
        <v>1815</v>
      </c>
      <c r="F7" s="198" t="s">
        <v>1812</v>
      </c>
      <c r="G7" s="191" t="s">
        <v>1810</v>
      </c>
      <c r="H7" s="192">
        <v>126311</v>
      </c>
    </row>
  </sheetData>
  <pageMargins left="0.78740157499999996" right="0.78740157499999996" top="0.984251969" bottom="0.984251969" header="0.4921259845" footer="0.49212598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838"/>
  <sheetViews>
    <sheetView showGridLines="0" workbookViewId="0">
      <pane ySplit="1" topLeftCell="A2" activePane="bottomLeft" state="frozenSplit"/>
      <selection pane="bottomLeft" activeCell="E8" sqref="E8"/>
    </sheetView>
  </sheetViews>
  <sheetFormatPr defaultColWidth="10.5" defaultRowHeight="14.25" customHeight="1"/>
  <cols>
    <col min="1" max="1" width="8.33203125" style="2" customWidth="1"/>
    <col min="2" max="2" width="1.6640625" style="2" customWidth="1"/>
    <col min="3" max="3" width="4.1640625" style="2" customWidth="1"/>
    <col min="4" max="4" width="4.33203125" style="2" customWidth="1"/>
    <col min="5" max="5" width="17.1640625" style="2" customWidth="1"/>
    <col min="6" max="6" width="90.83203125" style="2" customWidth="1"/>
    <col min="7" max="7" width="8.6640625" style="2" customWidth="1"/>
    <col min="8" max="8" width="11.1640625" style="2" customWidth="1"/>
    <col min="9" max="9" width="12.6640625" style="2" customWidth="1"/>
    <col min="10" max="10" width="23.5" style="2" customWidth="1"/>
    <col min="11" max="11" width="15.5" style="2" customWidth="1"/>
    <col min="12" max="12" width="10.5" style="1" customWidth="1"/>
    <col min="13" max="18" width="10.5" style="2" hidden="1" customWidth="1"/>
    <col min="19" max="19" width="8.1640625" style="2" hidden="1" customWidth="1"/>
    <col min="20" max="20" width="29.6640625" style="2" hidden="1" customWidth="1"/>
    <col min="21" max="21" width="16.33203125" style="2" hidden="1" customWidth="1"/>
    <col min="22" max="22" width="12.33203125" style="2" customWidth="1"/>
    <col min="23" max="23" width="16.33203125" style="2" customWidth="1"/>
    <col min="24" max="24" width="12.1640625" style="2" customWidth="1"/>
    <col min="25" max="25" width="15" style="2" customWidth="1"/>
    <col min="26" max="26" width="11" style="2" customWidth="1"/>
    <col min="27" max="27" width="15" style="2" customWidth="1"/>
    <col min="28" max="28" width="16.33203125" style="2" customWidth="1"/>
    <col min="29" max="29" width="11" style="2" customWidth="1"/>
    <col min="30" max="30" width="15" style="2" customWidth="1"/>
    <col min="31" max="31" width="16.33203125" style="2" customWidth="1"/>
    <col min="32" max="43" width="10.5" style="1" customWidth="1"/>
    <col min="44" max="65" width="10.5" style="2" hidden="1" customWidth="1"/>
    <col min="66" max="16384" width="10.5" style="1"/>
  </cols>
  <sheetData>
    <row r="1" spans="1:256" s="3" customFormat="1" ht="22.5" customHeight="1">
      <c r="A1" s="4"/>
      <c r="B1" s="4"/>
      <c r="C1" s="4"/>
      <c r="D1" s="5" t="s">
        <v>0</v>
      </c>
      <c r="E1" s="4"/>
      <c r="F1" s="4"/>
      <c r="G1" s="279"/>
      <c r="H1" s="280"/>
      <c r="I1" s="4"/>
      <c r="J1" s="4"/>
      <c r="K1" s="5" t="s">
        <v>45</v>
      </c>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2" customFormat="1" ht="37.5" customHeight="1">
      <c r="L2" s="281" t="s">
        <v>2</v>
      </c>
      <c r="M2" s="282"/>
      <c r="N2" s="282"/>
      <c r="O2" s="282"/>
      <c r="P2" s="282"/>
      <c r="Q2" s="282"/>
      <c r="R2" s="282"/>
      <c r="S2" s="282"/>
      <c r="T2" s="282"/>
      <c r="U2" s="282"/>
      <c r="V2" s="282"/>
      <c r="AT2" s="2" t="s">
        <v>40</v>
      </c>
    </row>
    <row r="3" spans="1:256" s="2" customFormat="1" ht="7.5" customHeight="1">
      <c r="B3" s="7"/>
      <c r="C3" s="8"/>
      <c r="D3" s="8"/>
      <c r="E3" s="8"/>
      <c r="F3" s="8"/>
      <c r="G3" s="8"/>
      <c r="H3" s="8"/>
      <c r="I3" s="8"/>
      <c r="J3" s="8"/>
      <c r="K3" s="9"/>
      <c r="AT3" s="2" t="s">
        <v>38</v>
      </c>
    </row>
    <row r="4" spans="1:256" s="2" customFormat="1" ht="37.5" customHeight="1">
      <c r="B4" s="10"/>
      <c r="D4" s="11" t="s">
        <v>46</v>
      </c>
      <c r="K4" s="12"/>
      <c r="M4" s="13" t="s">
        <v>5</v>
      </c>
      <c r="AT4" s="2" t="s">
        <v>1</v>
      </c>
    </row>
    <row r="5" spans="1:256" s="2" customFormat="1" ht="7.5" customHeight="1">
      <c r="B5" s="10"/>
      <c r="K5" s="12"/>
    </row>
    <row r="6" spans="1:256" s="2" customFormat="1" ht="15.75" customHeight="1">
      <c r="B6" s="10"/>
      <c r="D6" s="15" t="s">
        <v>6</v>
      </c>
      <c r="K6" s="12"/>
    </row>
    <row r="7" spans="1:256" s="2" customFormat="1" ht="15.75" customHeight="1">
      <c r="B7" s="10"/>
      <c r="E7" s="283" t="s">
        <v>1908</v>
      </c>
      <c r="F7" s="282"/>
      <c r="G7" s="282"/>
      <c r="H7" s="282"/>
      <c r="K7" s="12"/>
    </row>
    <row r="8" spans="1:256" s="6" customFormat="1" ht="15.75" customHeight="1">
      <c r="B8" s="16"/>
      <c r="D8" s="15" t="s">
        <v>47</v>
      </c>
      <c r="K8" s="17"/>
    </row>
    <row r="9" spans="1:256" s="6" customFormat="1" ht="37.5" customHeight="1">
      <c r="B9" s="16"/>
      <c r="E9" s="277" t="s">
        <v>486</v>
      </c>
      <c r="F9" s="278"/>
      <c r="G9" s="278"/>
      <c r="H9" s="278"/>
      <c r="K9" s="17"/>
    </row>
    <row r="10" spans="1:256" s="6" customFormat="1" ht="14.25" customHeight="1">
      <c r="B10" s="16"/>
      <c r="K10" s="17"/>
    </row>
    <row r="11" spans="1:256" s="6" customFormat="1" ht="15" customHeight="1">
      <c r="B11" s="16"/>
      <c r="D11" s="15" t="s">
        <v>7</v>
      </c>
      <c r="F11" s="14"/>
      <c r="I11" s="15" t="s">
        <v>8</v>
      </c>
      <c r="J11" s="14"/>
      <c r="K11" s="17"/>
    </row>
    <row r="12" spans="1:256" s="6" customFormat="1" ht="15" customHeight="1">
      <c r="B12" s="16"/>
      <c r="D12" s="15" t="s">
        <v>9</v>
      </c>
      <c r="F12" s="14" t="s">
        <v>10</v>
      </c>
      <c r="I12" s="15" t="s">
        <v>11</v>
      </c>
      <c r="J12" s="31"/>
      <c r="K12" s="17"/>
    </row>
    <row r="13" spans="1:256" s="6" customFormat="1" ht="12" customHeight="1">
      <c r="B13" s="16"/>
      <c r="K13" s="17"/>
    </row>
    <row r="14" spans="1:256" s="6" customFormat="1" ht="15" customHeight="1">
      <c r="B14" s="16"/>
      <c r="D14" s="15" t="s">
        <v>12</v>
      </c>
      <c r="I14" s="15" t="s">
        <v>13</v>
      </c>
      <c r="J14" s="14"/>
      <c r="K14" s="17"/>
    </row>
    <row r="15" spans="1:256" s="6" customFormat="1" ht="18.75" customHeight="1">
      <c r="B15" s="16"/>
      <c r="E15" s="116" t="s">
        <v>14</v>
      </c>
      <c r="I15" s="15" t="s">
        <v>15</v>
      </c>
      <c r="J15" s="14"/>
      <c r="K15" s="17"/>
    </row>
    <row r="16" spans="1:256" s="6" customFormat="1" ht="7.5" customHeight="1">
      <c r="B16" s="16"/>
      <c r="K16" s="17"/>
    </row>
    <row r="17" spans="2:11" s="6" customFormat="1" ht="15" customHeight="1">
      <c r="B17" s="16"/>
      <c r="D17" s="15" t="s">
        <v>16</v>
      </c>
      <c r="I17" s="15" t="s">
        <v>13</v>
      </c>
      <c r="J17" s="14"/>
      <c r="K17" s="17"/>
    </row>
    <row r="18" spans="2:11" s="6" customFormat="1" ht="18.75" customHeight="1">
      <c r="B18" s="16"/>
      <c r="E18" s="14"/>
      <c r="I18" s="15" t="s">
        <v>15</v>
      </c>
      <c r="J18" s="14"/>
      <c r="K18" s="17"/>
    </row>
    <row r="19" spans="2:11" s="6" customFormat="1" ht="7.5" customHeight="1">
      <c r="B19" s="16"/>
      <c r="K19" s="17"/>
    </row>
    <row r="20" spans="2:11" s="6" customFormat="1" ht="15" customHeight="1">
      <c r="B20" s="16"/>
      <c r="D20" s="15" t="s">
        <v>17</v>
      </c>
      <c r="I20" s="15" t="s">
        <v>13</v>
      </c>
      <c r="J20" s="14"/>
      <c r="K20" s="17"/>
    </row>
    <row r="21" spans="2:11" s="6" customFormat="1" ht="18.75" customHeight="1">
      <c r="B21" s="16"/>
      <c r="E21" s="116" t="s">
        <v>18</v>
      </c>
      <c r="I21" s="15" t="s">
        <v>15</v>
      </c>
      <c r="J21" s="14"/>
      <c r="K21" s="17"/>
    </row>
    <row r="22" spans="2:11" s="6" customFormat="1" ht="7.5" customHeight="1">
      <c r="B22" s="16"/>
      <c r="K22" s="17"/>
    </row>
    <row r="23" spans="2:11" s="6" customFormat="1" ht="15" customHeight="1">
      <c r="B23" s="16"/>
      <c r="D23" s="15" t="s">
        <v>19</v>
      </c>
      <c r="K23" s="17"/>
    </row>
    <row r="24" spans="2:11" s="40" customFormat="1" ht="15.75" customHeight="1">
      <c r="B24" s="41"/>
      <c r="E24" s="284"/>
      <c r="F24" s="285"/>
      <c r="G24" s="285"/>
      <c r="H24" s="285"/>
      <c r="K24" s="42"/>
    </row>
    <row r="25" spans="2:11" s="6" customFormat="1" ht="7.5" customHeight="1">
      <c r="B25" s="16"/>
      <c r="K25" s="17"/>
    </row>
    <row r="26" spans="2:11" s="6" customFormat="1" ht="7.5" customHeight="1">
      <c r="B26" s="16"/>
      <c r="D26" s="32"/>
      <c r="E26" s="32"/>
      <c r="F26" s="32"/>
      <c r="G26" s="32"/>
      <c r="H26" s="32"/>
      <c r="I26" s="32"/>
      <c r="J26" s="32"/>
      <c r="K26" s="43"/>
    </row>
    <row r="27" spans="2:11" s="6" customFormat="1" ht="26.25" customHeight="1">
      <c r="B27" s="16"/>
      <c r="D27" s="44" t="s">
        <v>20</v>
      </c>
      <c r="J27" s="38">
        <f>ROUND($J$100,2)</f>
        <v>0</v>
      </c>
      <c r="K27" s="17"/>
    </row>
    <row r="28" spans="2:11" s="6" customFormat="1" ht="7.5" customHeight="1">
      <c r="B28" s="16"/>
      <c r="D28" s="32"/>
      <c r="E28" s="32"/>
      <c r="F28" s="32"/>
      <c r="G28" s="32"/>
      <c r="H28" s="32"/>
      <c r="I28" s="32"/>
      <c r="J28" s="32"/>
      <c r="K28" s="43"/>
    </row>
    <row r="29" spans="2:11" s="6" customFormat="1" ht="15" customHeight="1">
      <c r="B29" s="16"/>
      <c r="F29" s="18" t="s">
        <v>22</v>
      </c>
      <c r="I29" s="18" t="s">
        <v>21</v>
      </c>
      <c r="J29" s="18" t="s">
        <v>23</v>
      </c>
      <c r="K29" s="17"/>
    </row>
    <row r="30" spans="2:11" s="6" customFormat="1" ht="15" customHeight="1">
      <c r="B30" s="16"/>
      <c r="D30" s="19" t="s">
        <v>24</v>
      </c>
      <c r="E30" s="19" t="s">
        <v>25</v>
      </c>
      <c r="F30" s="45">
        <f>ROUND(SUM($BE$100:$BE$837),2)</f>
        <v>0</v>
      </c>
      <c r="I30" s="46">
        <v>0.21</v>
      </c>
      <c r="J30" s="45">
        <f>ROUND(ROUND((SUM($BE$100:$BE$837)),2)*$I$30,2)</f>
        <v>0</v>
      </c>
      <c r="K30" s="17"/>
    </row>
    <row r="31" spans="2:11" s="6" customFormat="1" ht="15" customHeight="1">
      <c r="B31" s="16"/>
      <c r="E31" s="19" t="s">
        <v>26</v>
      </c>
      <c r="F31" s="45">
        <f>ROUND(SUM($BF$100:$BF$837),2)</f>
        <v>0</v>
      </c>
      <c r="I31" s="46">
        <v>0.15</v>
      </c>
      <c r="J31" s="45">
        <f>ROUND(ROUND((SUM($BF$100:$BF$837)),2)*$I$31,2)</f>
        <v>0</v>
      </c>
      <c r="K31" s="17"/>
    </row>
    <row r="32" spans="2:11" s="6" customFormat="1" ht="15" hidden="1" customHeight="1">
      <c r="B32" s="16"/>
      <c r="E32" s="19" t="s">
        <v>27</v>
      </c>
      <c r="F32" s="45">
        <f>ROUND(SUM($BG$100:$BG$837),2)</f>
        <v>0</v>
      </c>
      <c r="I32" s="46">
        <v>0.21</v>
      </c>
      <c r="J32" s="45">
        <v>0</v>
      </c>
      <c r="K32" s="17"/>
    </row>
    <row r="33" spans="2:11" s="6" customFormat="1" ht="15" hidden="1" customHeight="1">
      <c r="B33" s="16"/>
      <c r="E33" s="19" t="s">
        <v>28</v>
      </c>
      <c r="F33" s="45">
        <f>ROUND(SUM($BH$100:$BH$837),2)</f>
        <v>0</v>
      </c>
      <c r="I33" s="46">
        <v>0.15</v>
      </c>
      <c r="J33" s="45">
        <v>0</v>
      </c>
      <c r="K33" s="17"/>
    </row>
    <row r="34" spans="2:11" s="6" customFormat="1" ht="15" hidden="1" customHeight="1">
      <c r="B34" s="16"/>
      <c r="E34" s="19" t="s">
        <v>29</v>
      </c>
      <c r="F34" s="45">
        <f>ROUND(SUM($BI$100:$BI$837),2)</f>
        <v>0</v>
      </c>
      <c r="I34" s="46">
        <v>0</v>
      </c>
      <c r="J34" s="45">
        <v>0</v>
      </c>
      <c r="K34" s="17"/>
    </row>
    <row r="35" spans="2:11" s="6" customFormat="1" ht="7.5" customHeight="1">
      <c r="B35" s="16"/>
      <c r="K35" s="17"/>
    </row>
    <row r="36" spans="2:11" s="6" customFormat="1" ht="26.25" customHeight="1">
      <c r="B36" s="16"/>
      <c r="C36" s="20"/>
      <c r="D36" s="21" t="s">
        <v>30</v>
      </c>
      <c r="E36" s="22"/>
      <c r="F36" s="22"/>
      <c r="G36" s="47" t="s">
        <v>31</v>
      </c>
      <c r="H36" s="23" t="s">
        <v>32</v>
      </c>
      <c r="I36" s="22"/>
      <c r="J36" s="24">
        <f>SUM($J$27:$J$34)</f>
        <v>0</v>
      </c>
      <c r="K36" s="48"/>
    </row>
    <row r="37" spans="2:11" s="6" customFormat="1" ht="15" customHeight="1">
      <c r="B37" s="26"/>
      <c r="C37" s="27"/>
      <c r="D37" s="27"/>
      <c r="E37" s="27"/>
      <c r="F37" s="27"/>
      <c r="G37" s="27"/>
      <c r="H37" s="27"/>
      <c r="I37" s="27"/>
      <c r="J37" s="27"/>
      <c r="K37" s="28"/>
    </row>
    <row r="41" spans="2:11" s="6" customFormat="1" ht="7.5" customHeight="1">
      <c r="B41" s="29"/>
      <c r="C41" s="30"/>
      <c r="D41" s="30"/>
      <c r="E41" s="30"/>
      <c r="F41" s="30"/>
      <c r="G41" s="30"/>
      <c r="H41" s="30"/>
      <c r="I41" s="30"/>
      <c r="J41" s="30"/>
      <c r="K41" s="49"/>
    </row>
    <row r="42" spans="2:11" s="6" customFormat="1" ht="37.5" customHeight="1">
      <c r="B42" s="16"/>
      <c r="C42" s="11" t="s">
        <v>48</v>
      </c>
      <c r="K42" s="17"/>
    </row>
    <row r="43" spans="2:11" s="6" customFormat="1" ht="7.5" customHeight="1">
      <c r="B43" s="16"/>
      <c r="K43" s="17"/>
    </row>
    <row r="44" spans="2:11" s="6" customFormat="1" ht="15" customHeight="1">
      <c r="B44" s="16"/>
      <c r="C44" s="15" t="s">
        <v>6</v>
      </c>
      <c r="K44" s="17"/>
    </row>
    <row r="45" spans="2:11" s="6" customFormat="1" ht="16.5" customHeight="1">
      <c r="B45" s="16"/>
      <c r="E45" s="283" t="str">
        <f>$E$7</f>
        <v>Reailzace úspor energie SOU opravárenské Králiky</v>
      </c>
      <c r="F45" s="278"/>
      <c r="G45" s="278"/>
      <c r="H45" s="278"/>
      <c r="K45" s="17"/>
    </row>
    <row r="46" spans="2:11" s="6" customFormat="1" ht="15" customHeight="1">
      <c r="B46" s="16"/>
      <c r="C46" s="15" t="s">
        <v>47</v>
      </c>
      <c r="K46" s="17"/>
    </row>
    <row r="47" spans="2:11" s="6" customFormat="1" ht="19.5" customHeight="1">
      <c r="B47" s="16"/>
      <c r="E47" s="277" t="str">
        <f>$E$9</f>
        <v>SO-02 - Domov mládeže</v>
      </c>
      <c r="F47" s="278"/>
      <c r="G47" s="278"/>
      <c r="H47" s="278"/>
      <c r="K47" s="17"/>
    </row>
    <row r="48" spans="2:11" s="6" customFormat="1" ht="7.5" customHeight="1">
      <c r="B48" s="16"/>
      <c r="K48" s="17"/>
    </row>
    <row r="49" spans="2:47" s="6" customFormat="1" ht="18.75" customHeight="1">
      <c r="B49" s="16"/>
      <c r="C49" s="15" t="s">
        <v>9</v>
      </c>
      <c r="F49" s="14" t="str">
        <f>$F$12</f>
        <v xml:space="preserve"> </v>
      </c>
      <c r="I49" s="15" t="s">
        <v>11</v>
      </c>
      <c r="J49" s="31" t="str">
        <f>IF($J$12="","",$J$12)</f>
        <v/>
      </c>
      <c r="K49" s="17"/>
    </row>
    <row r="50" spans="2:47" s="6" customFormat="1" ht="7.5" customHeight="1">
      <c r="B50" s="16"/>
      <c r="K50" s="17"/>
    </row>
    <row r="51" spans="2:47" s="6" customFormat="1" ht="15.75" customHeight="1">
      <c r="B51" s="16"/>
      <c r="C51" s="15" t="s">
        <v>12</v>
      </c>
      <c r="F51" s="14" t="str">
        <f>$E$15</f>
        <v>Pardubický kraj, Komenského nám. 125, Pardubice</v>
      </c>
      <c r="I51" s="15" t="s">
        <v>17</v>
      </c>
      <c r="J51" s="14" t="str">
        <f>$E$21</f>
        <v>Optima spol. s r.o., Žižkova 738, Vysoké Mýto</v>
      </c>
      <c r="K51" s="17"/>
    </row>
    <row r="52" spans="2:47" s="6" customFormat="1" ht="15" customHeight="1">
      <c r="B52" s="16"/>
      <c r="C52" s="15" t="s">
        <v>16</v>
      </c>
      <c r="F52" s="14" t="str">
        <f>IF($E$18="","",$E$18)</f>
        <v/>
      </c>
      <c r="K52" s="17"/>
    </row>
    <row r="53" spans="2:47" s="6" customFormat="1" ht="11.25" customHeight="1">
      <c r="B53" s="16"/>
      <c r="K53" s="17"/>
    </row>
    <row r="54" spans="2:47" s="6" customFormat="1" ht="30" customHeight="1">
      <c r="B54" s="16"/>
      <c r="C54" s="50" t="s">
        <v>49</v>
      </c>
      <c r="D54" s="20"/>
      <c r="E54" s="20"/>
      <c r="F54" s="20"/>
      <c r="G54" s="20"/>
      <c r="H54" s="20"/>
      <c r="I54" s="20"/>
      <c r="J54" s="51" t="s">
        <v>50</v>
      </c>
      <c r="K54" s="25"/>
    </row>
    <row r="55" spans="2:47" s="6" customFormat="1" ht="11.25" customHeight="1">
      <c r="B55" s="16"/>
      <c r="K55" s="17"/>
    </row>
    <row r="56" spans="2:47" s="6" customFormat="1" ht="30" customHeight="1">
      <c r="B56" s="16"/>
      <c r="C56" s="37" t="s">
        <v>51</v>
      </c>
      <c r="J56" s="38">
        <f>$J$100</f>
        <v>0</v>
      </c>
      <c r="K56" s="17"/>
      <c r="AU56" s="6" t="s">
        <v>52</v>
      </c>
    </row>
    <row r="57" spans="2:47" s="39" customFormat="1" ht="25.5" customHeight="1">
      <c r="B57" s="52"/>
      <c r="D57" s="53" t="s">
        <v>53</v>
      </c>
      <c r="E57" s="53"/>
      <c r="F57" s="53"/>
      <c r="G57" s="53"/>
      <c r="H57" s="53"/>
      <c r="I57" s="53"/>
      <c r="J57" s="54">
        <f>$J$101</f>
        <v>0</v>
      </c>
      <c r="K57" s="55"/>
    </row>
    <row r="58" spans="2:47" s="56" customFormat="1" ht="21" customHeight="1">
      <c r="B58" s="57"/>
      <c r="D58" s="58" t="s">
        <v>54</v>
      </c>
      <c r="E58" s="58"/>
      <c r="F58" s="58"/>
      <c r="G58" s="58"/>
      <c r="H58" s="58"/>
      <c r="I58" s="58"/>
      <c r="J58" s="59">
        <f>$J$102</f>
        <v>0</v>
      </c>
      <c r="K58" s="60"/>
    </row>
    <row r="59" spans="2:47" s="56" customFormat="1" ht="21" customHeight="1">
      <c r="B59" s="57"/>
      <c r="D59" s="58" t="s">
        <v>487</v>
      </c>
      <c r="E59" s="58"/>
      <c r="F59" s="58"/>
      <c r="G59" s="58"/>
      <c r="H59" s="58"/>
      <c r="I59" s="58"/>
      <c r="J59" s="59">
        <f>$J$158</f>
        <v>0</v>
      </c>
      <c r="K59" s="60"/>
    </row>
    <row r="60" spans="2:47" s="56" customFormat="1" ht="21" customHeight="1">
      <c r="B60" s="57"/>
      <c r="D60" s="58" t="s">
        <v>55</v>
      </c>
      <c r="E60" s="58"/>
      <c r="F60" s="58"/>
      <c r="G60" s="58"/>
      <c r="H60" s="58"/>
      <c r="I60" s="58"/>
      <c r="J60" s="59">
        <f>$J$166</f>
        <v>0</v>
      </c>
      <c r="K60" s="60"/>
    </row>
    <row r="61" spans="2:47" s="56" customFormat="1" ht="21" customHeight="1">
      <c r="B61" s="57"/>
      <c r="D61" s="58" t="s">
        <v>488</v>
      </c>
      <c r="E61" s="58"/>
      <c r="F61" s="58"/>
      <c r="G61" s="58"/>
      <c r="H61" s="58"/>
      <c r="I61" s="58"/>
      <c r="J61" s="59">
        <f>$J$171</f>
        <v>0</v>
      </c>
      <c r="K61" s="60"/>
    </row>
    <row r="62" spans="2:47" s="56" customFormat="1" ht="21" customHeight="1">
      <c r="B62" s="57"/>
      <c r="D62" s="58" t="s">
        <v>56</v>
      </c>
      <c r="E62" s="58"/>
      <c r="F62" s="58"/>
      <c r="G62" s="58"/>
      <c r="H62" s="58"/>
      <c r="I62" s="58"/>
      <c r="J62" s="59">
        <f>$J$174</f>
        <v>0</v>
      </c>
      <c r="K62" s="60"/>
    </row>
    <row r="63" spans="2:47" s="56" customFormat="1" ht="21" customHeight="1">
      <c r="B63" s="57"/>
      <c r="D63" s="58" t="s">
        <v>57</v>
      </c>
      <c r="E63" s="58"/>
      <c r="F63" s="58"/>
      <c r="G63" s="58"/>
      <c r="H63" s="58"/>
      <c r="I63" s="58"/>
      <c r="J63" s="59">
        <f>$J$179</f>
        <v>0</v>
      </c>
      <c r="K63" s="60"/>
    </row>
    <row r="64" spans="2:47" s="56" customFormat="1" ht="21" customHeight="1">
      <c r="B64" s="57"/>
      <c r="D64" s="58" t="s">
        <v>489</v>
      </c>
      <c r="E64" s="58"/>
      <c r="F64" s="58"/>
      <c r="G64" s="58"/>
      <c r="H64" s="58"/>
      <c r="I64" s="58"/>
      <c r="J64" s="59">
        <f>$J$442</f>
        <v>0</v>
      </c>
      <c r="K64" s="60"/>
    </row>
    <row r="65" spans="2:11" s="56" customFormat="1" ht="21" customHeight="1">
      <c r="B65" s="57"/>
      <c r="D65" s="58" t="s">
        <v>58</v>
      </c>
      <c r="E65" s="58"/>
      <c r="F65" s="58"/>
      <c r="G65" s="58"/>
      <c r="H65" s="58"/>
      <c r="I65" s="58"/>
      <c r="J65" s="59">
        <f>$J$447</f>
        <v>0</v>
      </c>
      <c r="K65" s="60"/>
    </row>
    <row r="66" spans="2:11" s="56" customFormat="1" ht="21" customHeight="1">
      <c r="B66" s="57"/>
      <c r="D66" s="58" t="s">
        <v>59</v>
      </c>
      <c r="E66" s="58"/>
      <c r="F66" s="58"/>
      <c r="G66" s="58"/>
      <c r="H66" s="58"/>
      <c r="I66" s="58"/>
      <c r="J66" s="59">
        <f>$J$540</f>
        <v>0</v>
      </c>
      <c r="K66" s="60"/>
    </row>
    <row r="67" spans="2:11" s="39" customFormat="1" ht="25.5" customHeight="1">
      <c r="B67" s="52"/>
      <c r="D67" s="53" t="s">
        <v>60</v>
      </c>
      <c r="E67" s="53"/>
      <c r="F67" s="53"/>
      <c r="G67" s="53"/>
      <c r="H67" s="53"/>
      <c r="I67" s="53"/>
      <c r="J67" s="54">
        <f>$J$542</f>
        <v>0</v>
      </c>
      <c r="K67" s="55"/>
    </row>
    <row r="68" spans="2:11" s="56" customFormat="1" ht="21" customHeight="1">
      <c r="B68" s="57"/>
      <c r="D68" s="58" t="s">
        <v>490</v>
      </c>
      <c r="E68" s="58"/>
      <c r="F68" s="58"/>
      <c r="G68" s="58"/>
      <c r="H68" s="58"/>
      <c r="I68" s="58"/>
      <c r="J68" s="59">
        <f>$J$543</f>
        <v>0</v>
      </c>
      <c r="K68" s="60"/>
    </row>
    <row r="69" spans="2:11" s="56" customFormat="1" ht="21" customHeight="1">
      <c r="B69" s="57"/>
      <c r="D69" s="58" t="s">
        <v>61</v>
      </c>
      <c r="E69" s="58"/>
      <c r="F69" s="58"/>
      <c r="G69" s="58"/>
      <c r="H69" s="58"/>
      <c r="I69" s="58"/>
      <c r="J69" s="59">
        <f>$J$553</f>
        <v>0</v>
      </c>
      <c r="K69" s="60"/>
    </row>
    <row r="70" spans="2:11" s="56" customFormat="1" ht="21" customHeight="1">
      <c r="B70" s="57"/>
      <c r="D70" s="58" t="s">
        <v>62</v>
      </c>
      <c r="E70" s="58"/>
      <c r="F70" s="58"/>
      <c r="G70" s="58"/>
      <c r="H70" s="58"/>
      <c r="I70" s="58"/>
      <c r="J70" s="59">
        <f>$J$572</f>
        <v>0</v>
      </c>
      <c r="K70" s="60"/>
    </row>
    <row r="71" spans="2:11" s="56" customFormat="1" ht="21" customHeight="1">
      <c r="B71" s="57"/>
      <c r="D71" s="58" t="s">
        <v>63</v>
      </c>
      <c r="E71" s="58"/>
      <c r="F71" s="58"/>
      <c r="G71" s="58"/>
      <c r="H71" s="58"/>
      <c r="I71" s="58"/>
      <c r="J71" s="59">
        <f>$J$627</f>
        <v>0</v>
      </c>
      <c r="K71" s="60"/>
    </row>
    <row r="72" spans="2:11" s="56" customFormat="1" ht="21" customHeight="1">
      <c r="B72" s="57"/>
      <c r="D72" s="58" t="s">
        <v>491</v>
      </c>
      <c r="E72" s="58"/>
      <c r="F72" s="58"/>
      <c r="G72" s="58"/>
      <c r="H72" s="58"/>
      <c r="I72" s="58"/>
      <c r="J72" s="59">
        <f>$J$661</f>
        <v>0</v>
      </c>
      <c r="K72" s="60"/>
    </row>
    <row r="73" spans="2:11" s="56" customFormat="1" ht="21" customHeight="1">
      <c r="B73" s="57"/>
      <c r="D73" s="58" t="s">
        <v>64</v>
      </c>
      <c r="E73" s="58"/>
      <c r="F73" s="58"/>
      <c r="G73" s="58"/>
      <c r="H73" s="58"/>
      <c r="I73" s="58"/>
      <c r="J73" s="59">
        <f>$J$673</f>
        <v>0</v>
      </c>
      <c r="K73" s="60"/>
    </row>
    <row r="74" spans="2:11" s="56" customFormat="1" ht="21" customHeight="1">
      <c r="B74" s="57"/>
      <c r="D74" s="58" t="s">
        <v>65</v>
      </c>
      <c r="E74" s="58"/>
      <c r="F74" s="58"/>
      <c r="G74" s="58"/>
      <c r="H74" s="58"/>
      <c r="I74" s="58"/>
      <c r="J74" s="59">
        <f>$J$776</f>
        <v>0</v>
      </c>
      <c r="K74" s="60"/>
    </row>
    <row r="75" spans="2:11" s="56" customFormat="1" ht="21" customHeight="1">
      <c r="B75" s="57"/>
      <c r="D75" s="58" t="s">
        <v>492</v>
      </c>
      <c r="E75" s="58"/>
      <c r="F75" s="58"/>
      <c r="G75" s="58"/>
      <c r="H75" s="58"/>
      <c r="I75" s="58"/>
      <c r="J75" s="59">
        <f>$J$798</f>
        <v>0</v>
      </c>
      <c r="K75" s="60"/>
    </row>
    <row r="76" spans="2:11" s="56" customFormat="1" ht="21" customHeight="1">
      <c r="B76" s="57"/>
      <c r="D76" s="58" t="s">
        <v>66</v>
      </c>
      <c r="E76" s="58"/>
      <c r="F76" s="58"/>
      <c r="G76" s="58"/>
      <c r="H76" s="58"/>
      <c r="I76" s="58"/>
      <c r="J76" s="59">
        <f>$J$817</f>
        <v>0</v>
      </c>
      <c r="K76" s="60"/>
    </row>
    <row r="77" spans="2:11" s="56" customFormat="1" ht="21" customHeight="1">
      <c r="B77" s="57"/>
      <c r="D77" s="58" t="s">
        <v>67</v>
      </c>
      <c r="E77" s="58"/>
      <c r="F77" s="58"/>
      <c r="G77" s="58"/>
      <c r="H77" s="58"/>
      <c r="I77" s="58"/>
      <c r="J77" s="59">
        <f>$J$822</f>
        <v>0</v>
      </c>
      <c r="K77" s="60"/>
    </row>
    <row r="78" spans="2:11" s="56" customFormat="1" ht="21" customHeight="1">
      <c r="B78" s="57"/>
      <c r="D78" s="58" t="s">
        <v>68</v>
      </c>
      <c r="E78" s="58"/>
      <c r="F78" s="58"/>
      <c r="G78" s="58"/>
      <c r="H78" s="58"/>
      <c r="I78" s="58"/>
      <c r="J78" s="59">
        <f>$J$828</f>
        <v>0</v>
      </c>
      <c r="K78" s="60"/>
    </row>
    <row r="79" spans="2:11" s="39" customFormat="1" ht="25.5" customHeight="1">
      <c r="B79" s="52"/>
      <c r="D79" s="53" t="s">
        <v>69</v>
      </c>
      <c r="E79" s="53"/>
      <c r="F79" s="53"/>
      <c r="G79" s="53"/>
      <c r="H79" s="53"/>
      <c r="I79" s="53"/>
      <c r="J79" s="54">
        <f>$J$835</f>
        <v>0</v>
      </c>
      <c r="K79" s="55"/>
    </row>
    <row r="80" spans="2:11" s="56" customFormat="1" ht="21" customHeight="1">
      <c r="B80" s="57"/>
      <c r="D80" s="58" t="s">
        <v>70</v>
      </c>
      <c r="E80" s="58"/>
      <c r="F80" s="58"/>
      <c r="G80" s="58"/>
      <c r="H80" s="58"/>
      <c r="I80" s="58"/>
      <c r="J80" s="59">
        <f>$J$836</f>
        <v>0</v>
      </c>
      <c r="K80" s="60"/>
    </row>
    <row r="81" spans="2:12" s="6" customFormat="1" ht="22.5" customHeight="1">
      <c r="B81" s="16"/>
      <c r="K81" s="17"/>
    </row>
    <row r="82" spans="2:12" s="6" customFormat="1" ht="7.5" customHeight="1">
      <c r="B82" s="26"/>
      <c r="C82" s="27"/>
      <c r="D82" s="27"/>
      <c r="E82" s="27"/>
      <c r="F82" s="27"/>
      <c r="G82" s="27"/>
      <c r="H82" s="27"/>
      <c r="I82" s="27"/>
      <c r="J82" s="27"/>
      <c r="K82" s="28"/>
    </row>
    <row r="86" spans="2:12" s="6" customFormat="1" ht="7.5" customHeight="1">
      <c r="B86" s="29"/>
      <c r="C86" s="30"/>
      <c r="D86" s="30"/>
      <c r="E86" s="30"/>
      <c r="F86" s="30"/>
      <c r="G86" s="30"/>
      <c r="H86" s="30"/>
      <c r="I86" s="30"/>
      <c r="J86" s="30"/>
      <c r="K86" s="30"/>
      <c r="L86" s="16"/>
    </row>
    <row r="87" spans="2:12" s="6" customFormat="1" ht="37.5" customHeight="1">
      <c r="B87" s="16"/>
      <c r="C87" s="11" t="s">
        <v>71</v>
      </c>
      <c r="L87" s="16"/>
    </row>
    <row r="88" spans="2:12" s="6" customFormat="1" ht="7.5" customHeight="1">
      <c r="B88" s="16"/>
      <c r="L88" s="16"/>
    </row>
    <row r="89" spans="2:12" s="6" customFormat="1" ht="15" customHeight="1">
      <c r="B89" s="16"/>
      <c r="C89" s="15" t="s">
        <v>6</v>
      </c>
      <c r="L89" s="16"/>
    </row>
    <row r="90" spans="2:12" s="6" customFormat="1" ht="16.5" customHeight="1">
      <c r="B90" s="16"/>
      <c r="E90" s="283" t="str">
        <f>$E$7</f>
        <v>Reailzace úspor energie SOU opravárenské Králiky</v>
      </c>
      <c r="F90" s="278"/>
      <c r="G90" s="278"/>
      <c r="H90" s="278"/>
      <c r="L90" s="16"/>
    </row>
    <row r="91" spans="2:12" s="6" customFormat="1" ht="15" customHeight="1">
      <c r="B91" s="16"/>
      <c r="C91" s="15" t="s">
        <v>47</v>
      </c>
      <c r="L91" s="16"/>
    </row>
    <row r="92" spans="2:12" s="6" customFormat="1" ht="19.5" customHeight="1">
      <c r="B92" s="16"/>
      <c r="E92" s="277" t="str">
        <f>$E$9</f>
        <v>SO-02 - Domov mládeže</v>
      </c>
      <c r="F92" s="278"/>
      <c r="G92" s="278"/>
      <c r="H92" s="278"/>
      <c r="L92" s="16"/>
    </row>
    <row r="93" spans="2:12" s="6" customFormat="1" ht="7.5" customHeight="1">
      <c r="B93" s="16"/>
      <c r="L93" s="16"/>
    </row>
    <row r="94" spans="2:12" s="6" customFormat="1" ht="18.75" customHeight="1">
      <c r="B94" s="16"/>
      <c r="C94" s="15" t="s">
        <v>9</v>
      </c>
      <c r="F94" s="14" t="str">
        <f>$F$12</f>
        <v xml:space="preserve"> </v>
      </c>
      <c r="I94" s="15" t="s">
        <v>11</v>
      </c>
      <c r="J94" s="31" t="str">
        <f>IF($J$12="","",$J$12)</f>
        <v/>
      </c>
      <c r="L94" s="16"/>
    </row>
    <row r="95" spans="2:12" s="6" customFormat="1" ht="7.5" customHeight="1">
      <c r="B95" s="16"/>
      <c r="L95" s="16"/>
    </row>
    <row r="96" spans="2:12" s="6" customFormat="1" ht="15.75" customHeight="1">
      <c r="B96" s="16"/>
      <c r="C96" s="15" t="s">
        <v>12</v>
      </c>
      <c r="F96" s="14" t="str">
        <f>$E$15</f>
        <v>Pardubický kraj, Komenského nám. 125, Pardubice</v>
      </c>
      <c r="I96" s="15" t="s">
        <v>17</v>
      </c>
      <c r="J96" s="14" t="str">
        <f>$E$21</f>
        <v>Optima spol. s r.o., Žižkova 738, Vysoké Mýto</v>
      </c>
      <c r="L96" s="16"/>
    </row>
    <row r="97" spans="2:65" s="6" customFormat="1" ht="15" customHeight="1">
      <c r="B97" s="16"/>
      <c r="C97" s="15" t="s">
        <v>16</v>
      </c>
      <c r="F97" s="14" t="str">
        <f>IF($E$18="","",$E$18)</f>
        <v/>
      </c>
      <c r="L97" s="16"/>
    </row>
    <row r="98" spans="2:65" s="6" customFormat="1" ht="11.25" customHeight="1">
      <c r="B98" s="16"/>
      <c r="L98" s="16"/>
    </row>
    <row r="99" spans="2:65" s="61" customFormat="1" ht="30" customHeight="1">
      <c r="B99" s="62"/>
      <c r="C99" s="63" t="s">
        <v>72</v>
      </c>
      <c r="D99" s="64" t="s">
        <v>34</v>
      </c>
      <c r="E99" s="64" t="s">
        <v>33</v>
      </c>
      <c r="F99" s="64" t="s">
        <v>73</v>
      </c>
      <c r="G99" s="64" t="s">
        <v>74</v>
      </c>
      <c r="H99" s="64" t="s">
        <v>75</v>
      </c>
      <c r="I99" s="64" t="s">
        <v>76</v>
      </c>
      <c r="J99" s="64" t="s">
        <v>77</v>
      </c>
      <c r="K99" s="65" t="s">
        <v>78</v>
      </c>
      <c r="L99" s="62"/>
      <c r="M99" s="33" t="s">
        <v>79</v>
      </c>
      <c r="N99" s="34" t="s">
        <v>24</v>
      </c>
      <c r="O99" s="34" t="s">
        <v>80</v>
      </c>
      <c r="P99" s="34" t="s">
        <v>81</v>
      </c>
      <c r="Q99" s="34" t="s">
        <v>82</v>
      </c>
      <c r="R99" s="34" t="s">
        <v>83</v>
      </c>
      <c r="S99" s="34" t="s">
        <v>84</v>
      </c>
      <c r="T99" s="35" t="s">
        <v>85</v>
      </c>
    </row>
    <row r="100" spans="2:65" s="6" customFormat="1" ht="30" customHeight="1">
      <c r="B100" s="16"/>
      <c r="C100" s="37" t="s">
        <v>51</v>
      </c>
      <c r="J100" s="66">
        <f>$BK$100</f>
        <v>0</v>
      </c>
      <c r="L100" s="16"/>
      <c r="M100" s="36"/>
      <c r="N100" s="32"/>
      <c r="O100" s="32"/>
      <c r="P100" s="67">
        <f>$P$101+$P$542+$P$835</f>
        <v>9645.4760370000004</v>
      </c>
      <c r="Q100" s="32"/>
      <c r="R100" s="67">
        <f>$R$101+$R$542+$R$835</f>
        <v>300.89900601000005</v>
      </c>
      <c r="S100" s="32"/>
      <c r="T100" s="68">
        <f>$T$101+$T$542+$T$835</f>
        <v>116.13037130000001</v>
      </c>
      <c r="AT100" s="6" t="s">
        <v>35</v>
      </c>
      <c r="AU100" s="6" t="s">
        <v>52</v>
      </c>
      <c r="BK100" s="69">
        <f>$BK$101+$BK$542+$BK$835</f>
        <v>0</v>
      </c>
    </row>
    <row r="101" spans="2:65" s="70" customFormat="1" ht="37.5" customHeight="1">
      <c r="B101" s="71"/>
      <c r="D101" s="72" t="s">
        <v>35</v>
      </c>
      <c r="E101" s="73" t="s">
        <v>86</v>
      </c>
      <c r="F101" s="73" t="s">
        <v>87</v>
      </c>
      <c r="J101" s="74">
        <f>$BK$101</f>
        <v>0</v>
      </c>
      <c r="L101" s="71"/>
      <c r="M101" s="75"/>
      <c r="P101" s="76">
        <f>$P$102+$P$158+$P$166+$P$171+$P$174+$P$179+$P$442+$P$447+$P$540</f>
        <v>6865.2240220000003</v>
      </c>
      <c r="R101" s="76">
        <f>$R$102+$R$158+$R$166+$R$171+$R$174+$R$179+$R$442+$R$447+$R$540</f>
        <v>261.10288761000004</v>
      </c>
      <c r="T101" s="77">
        <f>$T$102+$T$158+$T$166+$T$171+$T$174+$T$179+$T$442+$T$447+$T$540</f>
        <v>72.018912999999998</v>
      </c>
      <c r="AR101" s="72" t="s">
        <v>37</v>
      </c>
      <c r="AT101" s="72" t="s">
        <v>35</v>
      </c>
      <c r="AU101" s="72" t="s">
        <v>36</v>
      </c>
      <c r="AY101" s="72" t="s">
        <v>88</v>
      </c>
      <c r="BK101" s="78">
        <f>$BK$102+$BK$158+$BK$166+$BK$171+$BK$174+$BK$179+$BK$442+$BK$447+$BK$540</f>
        <v>0</v>
      </c>
    </row>
    <row r="102" spans="2:65" s="70" customFormat="1" ht="21" customHeight="1">
      <c r="B102" s="71"/>
      <c r="D102" s="72" t="s">
        <v>35</v>
      </c>
      <c r="E102" s="79" t="s">
        <v>37</v>
      </c>
      <c r="F102" s="79" t="s">
        <v>89</v>
      </c>
      <c r="J102" s="80">
        <f>$BK$102</f>
        <v>0</v>
      </c>
      <c r="L102" s="71"/>
      <c r="M102" s="75"/>
      <c r="P102" s="76">
        <f>SUM($P$103:$P$157)</f>
        <v>411.13608299999993</v>
      </c>
      <c r="R102" s="76">
        <f>SUM($R$103:$R$157)</f>
        <v>106.69681800000001</v>
      </c>
      <c r="T102" s="77">
        <f>SUM($T$103:$T$157)</f>
        <v>14.975</v>
      </c>
      <c r="AR102" s="72" t="s">
        <v>37</v>
      </c>
      <c r="AT102" s="72" t="s">
        <v>35</v>
      </c>
      <c r="AU102" s="72" t="s">
        <v>37</v>
      </c>
      <c r="AY102" s="72" t="s">
        <v>88</v>
      </c>
      <c r="BK102" s="78">
        <f>SUM($BK$103:$BK$157)</f>
        <v>0</v>
      </c>
    </row>
    <row r="103" spans="2:65" s="6" customFormat="1" ht="15.75" customHeight="1">
      <c r="B103" s="16"/>
      <c r="C103" s="81" t="s">
        <v>37</v>
      </c>
      <c r="D103" s="81" t="s">
        <v>90</v>
      </c>
      <c r="E103" s="82" t="s">
        <v>91</v>
      </c>
      <c r="F103" s="83" t="s">
        <v>92</v>
      </c>
      <c r="G103" s="84" t="s">
        <v>93</v>
      </c>
      <c r="H103" s="85">
        <v>28.5</v>
      </c>
      <c r="I103" s="86"/>
      <c r="J103" s="86">
        <f>ROUND($I$103*$H$103,2)</f>
        <v>0</v>
      </c>
      <c r="K103" s="83"/>
      <c r="L103" s="16"/>
      <c r="M103" s="87"/>
      <c r="N103" s="88" t="s">
        <v>25</v>
      </c>
      <c r="O103" s="89">
        <v>0.21</v>
      </c>
      <c r="P103" s="89">
        <f>$O$103*$H$103</f>
        <v>5.9849999999999994</v>
      </c>
      <c r="Q103" s="89">
        <v>0</v>
      </c>
      <c r="R103" s="89">
        <f>$Q$103*$H$103</f>
        <v>0</v>
      </c>
      <c r="S103" s="89">
        <v>0.26</v>
      </c>
      <c r="T103" s="90">
        <f>$S$103*$H$103</f>
        <v>7.41</v>
      </c>
      <c r="AR103" s="40" t="s">
        <v>94</v>
      </c>
      <c r="AT103" s="40" t="s">
        <v>90</v>
      </c>
      <c r="AU103" s="40" t="s">
        <v>38</v>
      </c>
      <c r="AY103" s="6" t="s">
        <v>88</v>
      </c>
      <c r="BE103" s="91">
        <f>IF($N$103="základní",$J$103,0)</f>
        <v>0</v>
      </c>
      <c r="BF103" s="91">
        <f>IF($N$103="snížená",$J$103,0)</f>
        <v>0</v>
      </c>
      <c r="BG103" s="91">
        <f>IF($N$103="zákl. přenesená",$J$103,0)</f>
        <v>0</v>
      </c>
      <c r="BH103" s="91">
        <f>IF($N$103="sníž. přenesená",$J$103,0)</f>
        <v>0</v>
      </c>
      <c r="BI103" s="91">
        <f>IF($N$103="nulová",$J$103,0)</f>
        <v>0</v>
      </c>
      <c r="BJ103" s="40" t="s">
        <v>37</v>
      </c>
      <c r="BK103" s="91">
        <f>ROUND($I$103*$H$103,2)</f>
        <v>0</v>
      </c>
      <c r="BL103" s="40" t="s">
        <v>94</v>
      </c>
      <c r="BM103" s="40" t="s">
        <v>493</v>
      </c>
    </row>
    <row r="104" spans="2:65" s="6" customFormat="1" ht="15.75" customHeight="1">
      <c r="B104" s="92"/>
      <c r="D104" s="93" t="s">
        <v>95</v>
      </c>
      <c r="E104" s="94"/>
      <c r="F104" s="94" t="s">
        <v>494</v>
      </c>
      <c r="H104" s="95">
        <v>28.5</v>
      </c>
      <c r="L104" s="92"/>
      <c r="M104" s="96"/>
      <c r="T104" s="97"/>
      <c r="AT104" s="98" t="s">
        <v>95</v>
      </c>
      <c r="AU104" s="98" t="s">
        <v>38</v>
      </c>
      <c r="AV104" s="98" t="s">
        <v>38</v>
      </c>
      <c r="AW104" s="98" t="s">
        <v>52</v>
      </c>
      <c r="AX104" s="98" t="s">
        <v>36</v>
      </c>
      <c r="AY104" s="98" t="s">
        <v>88</v>
      </c>
    </row>
    <row r="105" spans="2:65" s="6" customFormat="1" ht="15.75" customHeight="1">
      <c r="B105" s="16"/>
      <c r="C105" s="81" t="s">
        <v>38</v>
      </c>
      <c r="D105" s="81" t="s">
        <v>90</v>
      </c>
      <c r="E105" s="82" t="s">
        <v>495</v>
      </c>
      <c r="F105" s="83" t="s">
        <v>496</v>
      </c>
      <c r="G105" s="84" t="s">
        <v>93</v>
      </c>
      <c r="H105" s="85">
        <v>28.5</v>
      </c>
      <c r="I105" s="86"/>
      <c r="J105" s="86">
        <f>ROUND($I$105*$H$105,2)</f>
        <v>0</v>
      </c>
      <c r="K105" s="83"/>
      <c r="L105" s="16"/>
      <c r="M105" s="87"/>
      <c r="N105" s="88" t="s">
        <v>25</v>
      </c>
      <c r="O105" s="89">
        <v>0.46</v>
      </c>
      <c r="P105" s="89">
        <f>$O$105*$H$105</f>
        <v>13.110000000000001</v>
      </c>
      <c r="Q105" s="89">
        <v>0</v>
      </c>
      <c r="R105" s="89">
        <f>$Q$105*$H$105</f>
        <v>0</v>
      </c>
      <c r="S105" s="89">
        <v>0.24</v>
      </c>
      <c r="T105" s="90">
        <f>$S$105*$H$105</f>
        <v>6.84</v>
      </c>
      <c r="AR105" s="40" t="s">
        <v>94</v>
      </c>
      <c r="AT105" s="40" t="s">
        <v>90</v>
      </c>
      <c r="AU105" s="40" t="s">
        <v>38</v>
      </c>
      <c r="AY105" s="6" t="s">
        <v>88</v>
      </c>
      <c r="BE105" s="91">
        <f>IF($N$105="základní",$J$105,0)</f>
        <v>0</v>
      </c>
      <c r="BF105" s="91">
        <f>IF($N$105="snížená",$J$105,0)</f>
        <v>0</v>
      </c>
      <c r="BG105" s="91">
        <f>IF($N$105="zákl. přenesená",$J$105,0)</f>
        <v>0</v>
      </c>
      <c r="BH105" s="91">
        <f>IF($N$105="sníž. přenesená",$J$105,0)</f>
        <v>0</v>
      </c>
      <c r="BI105" s="91">
        <f>IF($N$105="nulová",$J$105,0)</f>
        <v>0</v>
      </c>
      <c r="BJ105" s="40" t="s">
        <v>37</v>
      </c>
      <c r="BK105" s="91">
        <f>ROUND($I$105*$H$105,2)</f>
        <v>0</v>
      </c>
      <c r="BL105" s="40" t="s">
        <v>94</v>
      </c>
      <c r="BM105" s="40" t="s">
        <v>497</v>
      </c>
    </row>
    <row r="106" spans="2:65" s="6" customFormat="1" ht="15.75" customHeight="1">
      <c r="B106" s="16"/>
      <c r="C106" s="84" t="s">
        <v>98</v>
      </c>
      <c r="D106" s="84" t="s">
        <v>90</v>
      </c>
      <c r="E106" s="82" t="s">
        <v>498</v>
      </c>
      <c r="F106" s="83" t="s">
        <v>499</v>
      </c>
      <c r="G106" s="84" t="s">
        <v>113</v>
      </c>
      <c r="H106" s="85">
        <v>5</v>
      </c>
      <c r="I106" s="86"/>
      <c r="J106" s="86">
        <f>ROUND($I$106*$H$106,2)</f>
        <v>0</v>
      </c>
      <c r="K106" s="83"/>
      <c r="L106" s="16"/>
      <c r="M106" s="87"/>
      <c r="N106" s="88" t="s">
        <v>25</v>
      </c>
      <c r="O106" s="89">
        <v>0.13300000000000001</v>
      </c>
      <c r="P106" s="89">
        <f>$O$106*$H$106</f>
        <v>0.66500000000000004</v>
      </c>
      <c r="Q106" s="89">
        <v>0</v>
      </c>
      <c r="R106" s="89">
        <f>$Q$106*$H$106</f>
        <v>0</v>
      </c>
      <c r="S106" s="89">
        <v>0.14499999999999999</v>
      </c>
      <c r="T106" s="90">
        <f>$S$106*$H$106</f>
        <v>0.72499999999999998</v>
      </c>
      <c r="AR106" s="40" t="s">
        <v>94</v>
      </c>
      <c r="AT106" s="40" t="s">
        <v>90</v>
      </c>
      <c r="AU106" s="40" t="s">
        <v>38</v>
      </c>
      <c r="AY106" s="40" t="s">
        <v>88</v>
      </c>
      <c r="BE106" s="91">
        <f>IF($N$106="základní",$J$106,0)</f>
        <v>0</v>
      </c>
      <c r="BF106" s="91">
        <f>IF($N$106="snížená",$J$106,0)</f>
        <v>0</v>
      </c>
      <c r="BG106" s="91">
        <f>IF($N$106="zákl. přenesená",$J$106,0)</f>
        <v>0</v>
      </c>
      <c r="BH106" s="91">
        <f>IF($N$106="sníž. přenesená",$J$106,0)</f>
        <v>0</v>
      </c>
      <c r="BI106" s="91">
        <f>IF($N$106="nulová",$J$106,0)</f>
        <v>0</v>
      </c>
      <c r="BJ106" s="40" t="s">
        <v>37</v>
      </c>
      <c r="BK106" s="91">
        <f>ROUND($I$106*$H$106,2)</f>
        <v>0</v>
      </c>
      <c r="BL106" s="40" t="s">
        <v>94</v>
      </c>
      <c r="BM106" s="40" t="s">
        <v>500</v>
      </c>
    </row>
    <row r="107" spans="2:65" s="6" customFormat="1" ht="15.75" customHeight="1">
      <c r="B107" s="92"/>
      <c r="D107" s="93" t="s">
        <v>95</v>
      </c>
      <c r="E107" s="94"/>
      <c r="F107" s="94" t="s">
        <v>501</v>
      </c>
      <c r="H107" s="95">
        <v>5</v>
      </c>
      <c r="L107" s="92"/>
      <c r="M107" s="96"/>
      <c r="T107" s="97"/>
      <c r="AT107" s="98" t="s">
        <v>95</v>
      </c>
      <c r="AU107" s="98" t="s">
        <v>38</v>
      </c>
      <c r="AV107" s="98" t="s">
        <v>38</v>
      </c>
      <c r="AW107" s="98" t="s">
        <v>52</v>
      </c>
      <c r="AX107" s="98" t="s">
        <v>36</v>
      </c>
      <c r="AY107" s="98" t="s">
        <v>88</v>
      </c>
    </row>
    <row r="108" spans="2:65" s="6" customFormat="1" ht="15.75" customHeight="1">
      <c r="B108" s="16"/>
      <c r="C108" s="81" t="s">
        <v>94</v>
      </c>
      <c r="D108" s="81" t="s">
        <v>90</v>
      </c>
      <c r="E108" s="82" t="s">
        <v>502</v>
      </c>
      <c r="F108" s="83" t="s">
        <v>503</v>
      </c>
      <c r="G108" s="84" t="s">
        <v>110</v>
      </c>
      <c r="H108" s="85">
        <v>20</v>
      </c>
      <c r="I108" s="86"/>
      <c r="J108" s="86">
        <f>ROUND($I$108*$H$108,2)</f>
        <v>0</v>
      </c>
      <c r="K108" s="83"/>
      <c r="L108" s="16"/>
      <c r="M108" s="87"/>
      <c r="N108" s="88" t="s">
        <v>25</v>
      </c>
      <c r="O108" s="89">
        <v>0.36799999999999999</v>
      </c>
      <c r="P108" s="89">
        <f>$O$108*$H$108</f>
        <v>7.3599999999999994</v>
      </c>
      <c r="Q108" s="89">
        <v>0</v>
      </c>
      <c r="R108" s="89">
        <f>$Q$108*$H$108</f>
        <v>0</v>
      </c>
      <c r="S108" s="89">
        <v>0</v>
      </c>
      <c r="T108" s="90">
        <f>$S$108*$H$108</f>
        <v>0</v>
      </c>
      <c r="AR108" s="40" t="s">
        <v>94</v>
      </c>
      <c r="AT108" s="40" t="s">
        <v>90</v>
      </c>
      <c r="AU108" s="40" t="s">
        <v>38</v>
      </c>
      <c r="AY108" s="6" t="s">
        <v>88</v>
      </c>
      <c r="BE108" s="91">
        <f>IF($N$108="základní",$J$108,0)</f>
        <v>0</v>
      </c>
      <c r="BF108" s="91">
        <f>IF($N$108="snížená",$J$108,0)</f>
        <v>0</v>
      </c>
      <c r="BG108" s="91">
        <f>IF($N$108="zákl. přenesená",$J$108,0)</f>
        <v>0</v>
      </c>
      <c r="BH108" s="91">
        <f>IF($N$108="sníž. přenesená",$J$108,0)</f>
        <v>0</v>
      </c>
      <c r="BI108" s="91">
        <f>IF($N$108="nulová",$J$108,0)</f>
        <v>0</v>
      </c>
      <c r="BJ108" s="40" t="s">
        <v>37</v>
      </c>
      <c r="BK108" s="91">
        <f>ROUND($I$108*$H$108,2)</f>
        <v>0</v>
      </c>
      <c r="BL108" s="40" t="s">
        <v>94</v>
      </c>
      <c r="BM108" s="40" t="s">
        <v>504</v>
      </c>
    </row>
    <row r="109" spans="2:65" s="6" customFormat="1" ht="15.75" customHeight="1">
      <c r="B109" s="92"/>
      <c r="D109" s="93" t="s">
        <v>95</v>
      </c>
      <c r="E109" s="94"/>
      <c r="F109" s="94" t="s">
        <v>505</v>
      </c>
      <c r="H109" s="95">
        <v>20</v>
      </c>
      <c r="L109" s="92"/>
      <c r="M109" s="96"/>
      <c r="T109" s="97"/>
      <c r="AT109" s="98" t="s">
        <v>95</v>
      </c>
      <c r="AU109" s="98" t="s">
        <v>38</v>
      </c>
      <c r="AV109" s="98" t="s">
        <v>38</v>
      </c>
      <c r="AW109" s="98" t="s">
        <v>52</v>
      </c>
      <c r="AX109" s="98" t="s">
        <v>36</v>
      </c>
      <c r="AY109" s="98" t="s">
        <v>88</v>
      </c>
    </row>
    <row r="110" spans="2:65" s="6" customFormat="1" ht="15.75" customHeight="1">
      <c r="B110" s="16"/>
      <c r="C110" s="81" t="s">
        <v>107</v>
      </c>
      <c r="D110" s="81" t="s">
        <v>90</v>
      </c>
      <c r="E110" s="82" t="s">
        <v>506</v>
      </c>
      <c r="F110" s="83" t="s">
        <v>507</v>
      </c>
      <c r="G110" s="84" t="s">
        <v>110</v>
      </c>
      <c r="H110" s="85">
        <v>20</v>
      </c>
      <c r="I110" s="86"/>
      <c r="J110" s="86">
        <f>ROUND($I$110*$H$110,2)</f>
        <v>0</v>
      </c>
      <c r="K110" s="83"/>
      <c r="L110" s="16"/>
      <c r="M110" s="87"/>
      <c r="N110" s="88" t="s">
        <v>25</v>
      </c>
      <c r="O110" s="89">
        <v>5.8000000000000003E-2</v>
      </c>
      <c r="P110" s="89">
        <f>$O$110*$H$110</f>
        <v>1.1600000000000001</v>
      </c>
      <c r="Q110" s="89">
        <v>0</v>
      </c>
      <c r="R110" s="89">
        <f>$Q$110*$H$110</f>
        <v>0</v>
      </c>
      <c r="S110" s="89">
        <v>0</v>
      </c>
      <c r="T110" s="90">
        <f>$S$110*$H$110</f>
        <v>0</v>
      </c>
      <c r="AR110" s="40" t="s">
        <v>94</v>
      </c>
      <c r="AT110" s="40" t="s">
        <v>90</v>
      </c>
      <c r="AU110" s="40" t="s">
        <v>38</v>
      </c>
      <c r="AY110" s="6" t="s">
        <v>88</v>
      </c>
      <c r="BE110" s="91">
        <f>IF($N$110="základní",$J$110,0)</f>
        <v>0</v>
      </c>
      <c r="BF110" s="91">
        <f>IF($N$110="snížená",$J$110,0)</f>
        <v>0</v>
      </c>
      <c r="BG110" s="91">
        <f>IF($N$110="zákl. přenesená",$J$110,0)</f>
        <v>0</v>
      </c>
      <c r="BH110" s="91">
        <f>IF($N$110="sníž. přenesená",$J$110,0)</f>
        <v>0</v>
      </c>
      <c r="BI110" s="91">
        <f>IF($N$110="nulová",$J$110,0)</f>
        <v>0</v>
      </c>
      <c r="BJ110" s="40" t="s">
        <v>37</v>
      </c>
      <c r="BK110" s="91">
        <f>ROUND($I$110*$H$110,2)</f>
        <v>0</v>
      </c>
      <c r="BL110" s="40" t="s">
        <v>94</v>
      </c>
      <c r="BM110" s="40" t="s">
        <v>508</v>
      </c>
    </row>
    <row r="111" spans="2:65" s="6" customFormat="1" ht="15.75" customHeight="1">
      <c r="B111" s="16"/>
      <c r="C111" s="84" t="s">
        <v>109</v>
      </c>
      <c r="D111" s="84" t="s">
        <v>90</v>
      </c>
      <c r="E111" s="82" t="s">
        <v>509</v>
      </c>
      <c r="F111" s="83" t="s">
        <v>510</v>
      </c>
      <c r="G111" s="84" t="s">
        <v>110</v>
      </c>
      <c r="H111" s="85">
        <v>23.25</v>
      </c>
      <c r="I111" s="86"/>
      <c r="J111" s="86">
        <f>ROUND($I$111*$H$111,2)</f>
        <v>0</v>
      </c>
      <c r="K111" s="83"/>
      <c r="L111" s="16"/>
      <c r="M111" s="87"/>
      <c r="N111" s="88" t="s">
        <v>25</v>
      </c>
      <c r="O111" s="89">
        <v>2.3199999999999998</v>
      </c>
      <c r="P111" s="89">
        <f>$O$111*$H$111</f>
        <v>53.94</v>
      </c>
      <c r="Q111" s="89">
        <v>0</v>
      </c>
      <c r="R111" s="89">
        <f>$Q$111*$H$111</f>
        <v>0</v>
      </c>
      <c r="S111" s="89">
        <v>0</v>
      </c>
      <c r="T111" s="90">
        <f>$S$111*$H$111</f>
        <v>0</v>
      </c>
      <c r="AR111" s="40" t="s">
        <v>94</v>
      </c>
      <c r="AT111" s="40" t="s">
        <v>90</v>
      </c>
      <c r="AU111" s="40" t="s">
        <v>38</v>
      </c>
      <c r="AY111" s="40" t="s">
        <v>88</v>
      </c>
      <c r="BE111" s="91">
        <f>IF($N$111="základní",$J$111,0)</f>
        <v>0</v>
      </c>
      <c r="BF111" s="91">
        <f>IF($N$111="snížená",$J$111,0)</f>
        <v>0</v>
      </c>
      <c r="BG111" s="91">
        <f>IF($N$111="zákl. přenesená",$J$111,0)</f>
        <v>0</v>
      </c>
      <c r="BH111" s="91">
        <f>IF($N$111="sníž. přenesená",$J$111,0)</f>
        <v>0</v>
      </c>
      <c r="BI111" s="91">
        <f>IF($N$111="nulová",$J$111,0)</f>
        <v>0</v>
      </c>
      <c r="BJ111" s="40" t="s">
        <v>37</v>
      </c>
      <c r="BK111" s="91">
        <f>ROUND($I$111*$H$111,2)</f>
        <v>0</v>
      </c>
      <c r="BL111" s="40" t="s">
        <v>94</v>
      </c>
      <c r="BM111" s="40" t="s">
        <v>511</v>
      </c>
    </row>
    <row r="112" spans="2:65" s="6" customFormat="1" ht="15.75" customHeight="1">
      <c r="B112" s="92"/>
      <c r="D112" s="93" t="s">
        <v>95</v>
      </c>
      <c r="E112" s="94"/>
      <c r="F112" s="94" t="s">
        <v>512</v>
      </c>
      <c r="H112" s="95">
        <v>2.25</v>
      </c>
      <c r="L112" s="92"/>
      <c r="M112" s="96"/>
      <c r="T112" s="97"/>
      <c r="AT112" s="98" t="s">
        <v>95</v>
      </c>
      <c r="AU112" s="98" t="s">
        <v>38</v>
      </c>
      <c r="AV112" s="98" t="s">
        <v>38</v>
      </c>
      <c r="AW112" s="98" t="s">
        <v>52</v>
      </c>
      <c r="AX112" s="98" t="s">
        <v>36</v>
      </c>
      <c r="AY112" s="98" t="s">
        <v>88</v>
      </c>
    </row>
    <row r="113" spans="2:65" s="6" customFormat="1" ht="15.75" customHeight="1">
      <c r="B113" s="92"/>
      <c r="D113" s="107" t="s">
        <v>95</v>
      </c>
      <c r="E113" s="98"/>
      <c r="F113" s="94" t="s">
        <v>513</v>
      </c>
      <c r="H113" s="95">
        <v>3</v>
      </c>
      <c r="L113" s="92"/>
      <c r="M113" s="96"/>
      <c r="T113" s="97"/>
      <c r="AT113" s="98" t="s">
        <v>95</v>
      </c>
      <c r="AU113" s="98" t="s">
        <v>38</v>
      </c>
      <c r="AV113" s="98" t="s">
        <v>38</v>
      </c>
      <c r="AW113" s="98" t="s">
        <v>52</v>
      </c>
      <c r="AX113" s="98" t="s">
        <v>36</v>
      </c>
      <c r="AY113" s="98" t="s">
        <v>88</v>
      </c>
    </row>
    <row r="114" spans="2:65" s="6" customFormat="1" ht="15.75" customHeight="1">
      <c r="B114" s="92"/>
      <c r="D114" s="107" t="s">
        <v>95</v>
      </c>
      <c r="E114" s="98"/>
      <c r="F114" s="94" t="s">
        <v>514</v>
      </c>
      <c r="H114" s="95">
        <v>18</v>
      </c>
      <c r="L114" s="92"/>
      <c r="M114" s="96"/>
      <c r="T114" s="97"/>
      <c r="AT114" s="98" t="s">
        <v>95</v>
      </c>
      <c r="AU114" s="98" t="s">
        <v>38</v>
      </c>
      <c r="AV114" s="98" t="s">
        <v>38</v>
      </c>
      <c r="AW114" s="98" t="s">
        <v>52</v>
      </c>
      <c r="AX114" s="98" t="s">
        <v>36</v>
      </c>
      <c r="AY114" s="98" t="s">
        <v>88</v>
      </c>
    </row>
    <row r="115" spans="2:65" s="6" customFormat="1" ht="15.75" customHeight="1">
      <c r="B115" s="16"/>
      <c r="C115" s="81" t="s">
        <v>111</v>
      </c>
      <c r="D115" s="81" t="s">
        <v>90</v>
      </c>
      <c r="E115" s="82" t="s">
        <v>515</v>
      </c>
      <c r="F115" s="83" t="s">
        <v>516</v>
      </c>
      <c r="G115" s="84" t="s">
        <v>110</v>
      </c>
      <c r="H115" s="85">
        <v>23.25</v>
      </c>
      <c r="I115" s="86"/>
      <c r="J115" s="86">
        <f>ROUND($I$115*$H$115,2)</f>
        <v>0</v>
      </c>
      <c r="K115" s="83"/>
      <c r="L115" s="16"/>
      <c r="M115" s="87"/>
      <c r="N115" s="88" t="s">
        <v>25</v>
      </c>
      <c r="O115" s="89">
        <v>0.65400000000000003</v>
      </c>
      <c r="P115" s="89">
        <f>$O$115*$H$115</f>
        <v>15.205500000000001</v>
      </c>
      <c r="Q115" s="89">
        <v>0</v>
      </c>
      <c r="R115" s="89">
        <f>$Q$115*$H$115</f>
        <v>0</v>
      </c>
      <c r="S115" s="89">
        <v>0</v>
      </c>
      <c r="T115" s="90">
        <f>$S$115*$H$115</f>
        <v>0</v>
      </c>
      <c r="AR115" s="40" t="s">
        <v>94</v>
      </c>
      <c r="AT115" s="40" t="s">
        <v>90</v>
      </c>
      <c r="AU115" s="40" t="s">
        <v>38</v>
      </c>
      <c r="AY115" s="6" t="s">
        <v>88</v>
      </c>
      <c r="BE115" s="91">
        <f>IF($N$115="základní",$J$115,0)</f>
        <v>0</v>
      </c>
      <c r="BF115" s="91">
        <f>IF($N$115="snížená",$J$115,0)</f>
        <v>0</v>
      </c>
      <c r="BG115" s="91">
        <f>IF($N$115="zákl. přenesená",$J$115,0)</f>
        <v>0</v>
      </c>
      <c r="BH115" s="91">
        <f>IF($N$115="sníž. přenesená",$J$115,0)</f>
        <v>0</v>
      </c>
      <c r="BI115" s="91">
        <f>IF($N$115="nulová",$J$115,0)</f>
        <v>0</v>
      </c>
      <c r="BJ115" s="40" t="s">
        <v>37</v>
      </c>
      <c r="BK115" s="91">
        <f>ROUND($I$115*$H$115,2)</f>
        <v>0</v>
      </c>
      <c r="BL115" s="40" t="s">
        <v>94</v>
      </c>
      <c r="BM115" s="40" t="s">
        <v>517</v>
      </c>
    </row>
    <row r="116" spans="2:65" s="6" customFormat="1" ht="15.75" customHeight="1">
      <c r="B116" s="16"/>
      <c r="C116" s="84" t="s">
        <v>103</v>
      </c>
      <c r="D116" s="84" t="s">
        <v>90</v>
      </c>
      <c r="E116" s="82" t="s">
        <v>518</v>
      </c>
      <c r="F116" s="83" t="s">
        <v>519</v>
      </c>
      <c r="G116" s="84" t="s">
        <v>110</v>
      </c>
      <c r="H116" s="85">
        <v>48.698</v>
      </c>
      <c r="I116" s="86"/>
      <c r="J116" s="86">
        <f>ROUND($I$116*$H$116,2)</f>
        <v>0</v>
      </c>
      <c r="K116" s="83"/>
      <c r="L116" s="16"/>
      <c r="M116" s="87"/>
      <c r="N116" s="88" t="s">
        <v>25</v>
      </c>
      <c r="O116" s="89">
        <v>4.0019999999999998</v>
      </c>
      <c r="P116" s="89">
        <f>$O$116*$H$116</f>
        <v>194.889396</v>
      </c>
      <c r="Q116" s="89">
        <v>0</v>
      </c>
      <c r="R116" s="89">
        <f>$Q$116*$H$116</f>
        <v>0</v>
      </c>
      <c r="S116" s="89">
        <v>0</v>
      </c>
      <c r="T116" s="90">
        <f>$S$116*$H$116</f>
        <v>0</v>
      </c>
      <c r="AR116" s="40" t="s">
        <v>94</v>
      </c>
      <c r="AT116" s="40" t="s">
        <v>90</v>
      </c>
      <c r="AU116" s="40" t="s">
        <v>38</v>
      </c>
      <c r="AY116" s="40" t="s">
        <v>88</v>
      </c>
      <c r="BE116" s="91">
        <f>IF($N$116="základní",$J$116,0)</f>
        <v>0</v>
      </c>
      <c r="BF116" s="91">
        <f>IF($N$116="snížená",$J$116,0)</f>
        <v>0</v>
      </c>
      <c r="BG116" s="91">
        <f>IF($N$116="zákl. přenesená",$J$116,0)</f>
        <v>0</v>
      </c>
      <c r="BH116" s="91">
        <f>IF($N$116="sníž. přenesená",$J$116,0)</f>
        <v>0</v>
      </c>
      <c r="BI116" s="91">
        <f>IF($N$116="nulová",$J$116,0)</f>
        <v>0</v>
      </c>
      <c r="BJ116" s="40" t="s">
        <v>37</v>
      </c>
      <c r="BK116" s="91">
        <f>ROUND($I$116*$H$116,2)</f>
        <v>0</v>
      </c>
      <c r="BL116" s="40" t="s">
        <v>94</v>
      </c>
      <c r="BM116" s="40" t="s">
        <v>520</v>
      </c>
    </row>
    <row r="117" spans="2:65" s="6" customFormat="1" ht="15.75" customHeight="1">
      <c r="B117" s="108"/>
      <c r="D117" s="93" t="s">
        <v>95</v>
      </c>
      <c r="E117" s="110"/>
      <c r="F117" s="110" t="s">
        <v>521</v>
      </c>
      <c r="H117" s="109"/>
      <c r="L117" s="108"/>
      <c r="M117" s="111"/>
      <c r="T117" s="112"/>
      <c r="AT117" s="109" t="s">
        <v>95</v>
      </c>
      <c r="AU117" s="109" t="s">
        <v>38</v>
      </c>
      <c r="AV117" s="109" t="s">
        <v>37</v>
      </c>
      <c r="AW117" s="109" t="s">
        <v>52</v>
      </c>
      <c r="AX117" s="109" t="s">
        <v>36</v>
      </c>
      <c r="AY117" s="109" t="s">
        <v>88</v>
      </c>
    </row>
    <row r="118" spans="2:65" s="6" customFormat="1" ht="15.75" customHeight="1">
      <c r="B118" s="92"/>
      <c r="D118" s="107" t="s">
        <v>95</v>
      </c>
      <c r="E118" s="98"/>
      <c r="F118" s="94" t="s">
        <v>522</v>
      </c>
      <c r="H118" s="95">
        <v>7.5862499999999997</v>
      </c>
      <c r="L118" s="92"/>
      <c r="M118" s="96"/>
      <c r="T118" s="97"/>
      <c r="AT118" s="98" t="s">
        <v>95</v>
      </c>
      <c r="AU118" s="98" t="s">
        <v>38</v>
      </c>
      <c r="AV118" s="98" t="s">
        <v>38</v>
      </c>
      <c r="AW118" s="98" t="s">
        <v>52</v>
      </c>
      <c r="AX118" s="98" t="s">
        <v>36</v>
      </c>
      <c r="AY118" s="98" t="s">
        <v>88</v>
      </c>
    </row>
    <row r="119" spans="2:65" s="6" customFormat="1" ht="15.75" customHeight="1">
      <c r="B119" s="92"/>
      <c r="D119" s="107" t="s">
        <v>95</v>
      </c>
      <c r="E119" s="98"/>
      <c r="F119" s="94" t="s">
        <v>523</v>
      </c>
      <c r="H119" s="95">
        <v>14.598750000000001</v>
      </c>
      <c r="L119" s="92"/>
      <c r="M119" s="96"/>
      <c r="T119" s="97"/>
      <c r="AT119" s="98" t="s">
        <v>95</v>
      </c>
      <c r="AU119" s="98" t="s">
        <v>38</v>
      </c>
      <c r="AV119" s="98" t="s">
        <v>38</v>
      </c>
      <c r="AW119" s="98" t="s">
        <v>52</v>
      </c>
      <c r="AX119" s="98" t="s">
        <v>36</v>
      </c>
      <c r="AY119" s="98" t="s">
        <v>88</v>
      </c>
    </row>
    <row r="120" spans="2:65" s="6" customFormat="1" ht="15.75" customHeight="1">
      <c r="B120" s="92"/>
      <c r="D120" s="107" t="s">
        <v>95</v>
      </c>
      <c r="E120" s="98"/>
      <c r="F120" s="94" t="s">
        <v>524</v>
      </c>
      <c r="H120" s="95">
        <v>13.432499999999999</v>
      </c>
      <c r="L120" s="92"/>
      <c r="M120" s="96"/>
      <c r="T120" s="97"/>
      <c r="AT120" s="98" t="s">
        <v>95</v>
      </c>
      <c r="AU120" s="98" t="s">
        <v>38</v>
      </c>
      <c r="AV120" s="98" t="s">
        <v>38</v>
      </c>
      <c r="AW120" s="98" t="s">
        <v>52</v>
      </c>
      <c r="AX120" s="98" t="s">
        <v>36</v>
      </c>
      <c r="AY120" s="98" t="s">
        <v>88</v>
      </c>
    </row>
    <row r="121" spans="2:65" s="6" customFormat="1" ht="15.75" customHeight="1">
      <c r="B121" s="92"/>
      <c r="D121" s="107" t="s">
        <v>95</v>
      </c>
      <c r="E121" s="98"/>
      <c r="F121" s="94" t="s">
        <v>525</v>
      </c>
      <c r="H121" s="95">
        <v>1.704</v>
      </c>
      <c r="L121" s="92"/>
      <c r="M121" s="96"/>
      <c r="T121" s="97"/>
      <c r="AT121" s="98" t="s">
        <v>95</v>
      </c>
      <c r="AU121" s="98" t="s">
        <v>38</v>
      </c>
      <c r="AV121" s="98" t="s">
        <v>38</v>
      </c>
      <c r="AW121" s="98" t="s">
        <v>52</v>
      </c>
      <c r="AX121" s="98" t="s">
        <v>36</v>
      </c>
      <c r="AY121" s="98" t="s">
        <v>88</v>
      </c>
    </row>
    <row r="122" spans="2:65" s="6" customFormat="1" ht="15.75" customHeight="1">
      <c r="B122" s="92"/>
      <c r="D122" s="107" t="s">
        <v>95</v>
      </c>
      <c r="E122" s="98"/>
      <c r="F122" s="94" t="s">
        <v>526</v>
      </c>
      <c r="H122" s="95">
        <v>4.7160000000000002</v>
      </c>
      <c r="L122" s="92"/>
      <c r="M122" s="96"/>
      <c r="T122" s="97"/>
      <c r="AT122" s="98" t="s">
        <v>95</v>
      </c>
      <c r="AU122" s="98" t="s">
        <v>38</v>
      </c>
      <c r="AV122" s="98" t="s">
        <v>38</v>
      </c>
      <c r="AW122" s="98" t="s">
        <v>52</v>
      </c>
      <c r="AX122" s="98" t="s">
        <v>36</v>
      </c>
      <c r="AY122" s="98" t="s">
        <v>88</v>
      </c>
    </row>
    <row r="123" spans="2:65" s="6" customFormat="1" ht="15.75" customHeight="1">
      <c r="B123" s="92"/>
      <c r="D123" s="107" t="s">
        <v>95</v>
      </c>
      <c r="E123" s="98"/>
      <c r="F123" s="94" t="s">
        <v>527</v>
      </c>
      <c r="H123" s="95">
        <v>4.71</v>
      </c>
      <c r="L123" s="92"/>
      <c r="M123" s="96"/>
      <c r="T123" s="97"/>
      <c r="AT123" s="98" t="s">
        <v>95</v>
      </c>
      <c r="AU123" s="98" t="s">
        <v>38</v>
      </c>
      <c r="AV123" s="98" t="s">
        <v>38</v>
      </c>
      <c r="AW123" s="98" t="s">
        <v>52</v>
      </c>
      <c r="AX123" s="98" t="s">
        <v>36</v>
      </c>
      <c r="AY123" s="98" t="s">
        <v>88</v>
      </c>
    </row>
    <row r="124" spans="2:65" s="6" customFormat="1" ht="15.75" customHeight="1">
      <c r="B124" s="92"/>
      <c r="D124" s="107" t="s">
        <v>95</v>
      </c>
      <c r="E124" s="98"/>
      <c r="F124" s="94" t="s">
        <v>528</v>
      </c>
      <c r="H124" s="95">
        <v>1.95</v>
      </c>
      <c r="L124" s="92"/>
      <c r="M124" s="96"/>
      <c r="T124" s="97"/>
      <c r="AT124" s="98" t="s">
        <v>95</v>
      </c>
      <c r="AU124" s="98" t="s">
        <v>38</v>
      </c>
      <c r="AV124" s="98" t="s">
        <v>38</v>
      </c>
      <c r="AW124" s="98" t="s">
        <v>52</v>
      </c>
      <c r="AX124" s="98" t="s">
        <v>36</v>
      </c>
      <c r="AY124" s="98" t="s">
        <v>88</v>
      </c>
    </row>
    <row r="125" spans="2:65" s="6" customFormat="1" ht="15.75" customHeight="1">
      <c r="B125" s="16"/>
      <c r="C125" s="81" t="s">
        <v>112</v>
      </c>
      <c r="D125" s="81" t="s">
        <v>90</v>
      </c>
      <c r="E125" s="82" t="s">
        <v>529</v>
      </c>
      <c r="F125" s="83" t="s">
        <v>530</v>
      </c>
      <c r="G125" s="84" t="s">
        <v>110</v>
      </c>
      <c r="H125" s="85">
        <v>48.698</v>
      </c>
      <c r="I125" s="86"/>
      <c r="J125" s="86">
        <f>ROUND($I$125*$H$125,2)</f>
        <v>0</v>
      </c>
      <c r="K125" s="83"/>
      <c r="L125" s="16"/>
      <c r="M125" s="87"/>
      <c r="N125" s="88" t="s">
        <v>25</v>
      </c>
      <c r="O125" s="89">
        <v>0.8</v>
      </c>
      <c r="P125" s="89">
        <f>$O$125*$H$125</f>
        <v>38.958400000000005</v>
      </c>
      <c r="Q125" s="89">
        <v>0</v>
      </c>
      <c r="R125" s="89">
        <f>$Q$125*$H$125</f>
        <v>0</v>
      </c>
      <c r="S125" s="89">
        <v>0</v>
      </c>
      <c r="T125" s="90">
        <f>$S$125*$H$125</f>
        <v>0</v>
      </c>
      <c r="AR125" s="40" t="s">
        <v>94</v>
      </c>
      <c r="AT125" s="40" t="s">
        <v>90</v>
      </c>
      <c r="AU125" s="40" t="s">
        <v>38</v>
      </c>
      <c r="AY125" s="6" t="s">
        <v>88</v>
      </c>
      <c r="BE125" s="91">
        <f>IF($N$125="základní",$J$125,0)</f>
        <v>0</v>
      </c>
      <c r="BF125" s="91">
        <f>IF($N$125="snížená",$J$125,0)</f>
        <v>0</v>
      </c>
      <c r="BG125" s="91">
        <f>IF($N$125="zákl. přenesená",$J$125,0)</f>
        <v>0</v>
      </c>
      <c r="BH125" s="91">
        <f>IF($N$125="sníž. přenesená",$J$125,0)</f>
        <v>0</v>
      </c>
      <c r="BI125" s="91">
        <f>IF($N$125="nulová",$J$125,0)</f>
        <v>0</v>
      </c>
      <c r="BJ125" s="40" t="s">
        <v>37</v>
      </c>
      <c r="BK125" s="91">
        <f>ROUND($I$125*$H$125,2)</f>
        <v>0</v>
      </c>
      <c r="BL125" s="40" t="s">
        <v>94</v>
      </c>
      <c r="BM125" s="40" t="s">
        <v>531</v>
      </c>
    </row>
    <row r="126" spans="2:65" s="6" customFormat="1" ht="15.75" customHeight="1">
      <c r="B126" s="16"/>
      <c r="C126" s="84" t="s">
        <v>114</v>
      </c>
      <c r="D126" s="84" t="s">
        <v>90</v>
      </c>
      <c r="E126" s="82" t="s">
        <v>532</v>
      </c>
      <c r="F126" s="83" t="s">
        <v>533</v>
      </c>
      <c r="G126" s="84" t="s">
        <v>110</v>
      </c>
      <c r="H126" s="85">
        <v>55.798000000000002</v>
      </c>
      <c r="I126" s="86"/>
      <c r="J126" s="86">
        <f>ROUND($I$126*$H$126,2)</f>
        <v>0</v>
      </c>
      <c r="K126" s="83"/>
      <c r="L126" s="16"/>
      <c r="M126" s="87"/>
      <c r="N126" s="88" t="s">
        <v>25</v>
      </c>
      <c r="O126" s="89">
        <v>1.0999999999999999E-2</v>
      </c>
      <c r="P126" s="89">
        <f>$O$126*$H$126</f>
        <v>0.61377799999999993</v>
      </c>
      <c r="Q126" s="89">
        <v>0</v>
      </c>
      <c r="R126" s="89">
        <f>$Q$126*$H$126</f>
        <v>0</v>
      </c>
      <c r="S126" s="89">
        <v>0</v>
      </c>
      <c r="T126" s="90">
        <f>$S$126*$H$126</f>
        <v>0</v>
      </c>
      <c r="AR126" s="40" t="s">
        <v>94</v>
      </c>
      <c r="AT126" s="40" t="s">
        <v>90</v>
      </c>
      <c r="AU126" s="40" t="s">
        <v>38</v>
      </c>
      <c r="AY126" s="40" t="s">
        <v>88</v>
      </c>
      <c r="BE126" s="91">
        <f>IF($N$126="základní",$J$126,0)</f>
        <v>0</v>
      </c>
      <c r="BF126" s="91">
        <f>IF($N$126="snížená",$J$126,0)</f>
        <v>0</v>
      </c>
      <c r="BG126" s="91">
        <f>IF($N$126="zákl. přenesená",$J$126,0)</f>
        <v>0</v>
      </c>
      <c r="BH126" s="91">
        <f>IF($N$126="sníž. přenesená",$J$126,0)</f>
        <v>0</v>
      </c>
      <c r="BI126" s="91">
        <f>IF($N$126="nulová",$J$126,0)</f>
        <v>0</v>
      </c>
      <c r="BJ126" s="40" t="s">
        <v>37</v>
      </c>
      <c r="BK126" s="91">
        <f>ROUND($I$126*$H$126,2)</f>
        <v>0</v>
      </c>
      <c r="BL126" s="40" t="s">
        <v>94</v>
      </c>
      <c r="BM126" s="40" t="s">
        <v>534</v>
      </c>
    </row>
    <row r="127" spans="2:65" s="6" customFormat="1" ht="15.75" customHeight="1">
      <c r="B127" s="92"/>
      <c r="D127" s="93" t="s">
        <v>95</v>
      </c>
      <c r="E127" s="94"/>
      <c r="F127" s="94" t="s">
        <v>535</v>
      </c>
      <c r="H127" s="95">
        <v>91.947999999999993</v>
      </c>
      <c r="L127" s="92"/>
      <c r="M127" s="96"/>
      <c r="T127" s="97"/>
      <c r="AT127" s="98" t="s">
        <v>95</v>
      </c>
      <c r="AU127" s="98" t="s">
        <v>38</v>
      </c>
      <c r="AV127" s="98" t="s">
        <v>38</v>
      </c>
      <c r="AW127" s="98" t="s">
        <v>52</v>
      </c>
      <c r="AX127" s="98" t="s">
        <v>36</v>
      </c>
      <c r="AY127" s="98" t="s">
        <v>88</v>
      </c>
    </row>
    <row r="128" spans="2:65" s="6" customFormat="1" ht="15.75" customHeight="1">
      <c r="B128" s="108"/>
      <c r="D128" s="107" t="s">
        <v>95</v>
      </c>
      <c r="E128" s="109"/>
      <c r="F128" s="110" t="s">
        <v>536</v>
      </c>
      <c r="H128" s="109"/>
      <c r="L128" s="108"/>
      <c r="M128" s="111"/>
      <c r="T128" s="112"/>
      <c r="AT128" s="109" t="s">
        <v>95</v>
      </c>
      <c r="AU128" s="109" t="s">
        <v>38</v>
      </c>
      <c r="AV128" s="109" t="s">
        <v>37</v>
      </c>
      <c r="AW128" s="109" t="s">
        <v>52</v>
      </c>
      <c r="AX128" s="109" t="s">
        <v>36</v>
      </c>
      <c r="AY128" s="109" t="s">
        <v>88</v>
      </c>
    </row>
    <row r="129" spans="2:65" s="6" customFormat="1" ht="15.75" customHeight="1">
      <c r="B129" s="92"/>
      <c r="D129" s="107" t="s">
        <v>95</v>
      </c>
      <c r="E129" s="98"/>
      <c r="F129" s="94" t="s">
        <v>537</v>
      </c>
      <c r="H129" s="95">
        <v>-5.8012499999999996</v>
      </c>
      <c r="L129" s="92"/>
      <c r="M129" s="96"/>
      <c r="T129" s="97"/>
      <c r="AT129" s="98" t="s">
        <v>95</v>
      </c>
      <c r="AU129" s="98" t="s">
        <v>38</v>
      </c>
      <c r="AV129" s="98" t="s">
        <v>38</v>
      </c>
      <c r="AW129" s="98" t="s">
        <v>52</v>
      </c>
      <c r="AX129" s="98" t="s">
        <v>36</v>
      </c>
      <c r="AY129" s="98" t="s">
        <v>88</v>
      </c>
    </row>
    <row r="130" spans="2:65" s="6" customFormat="1" ht="15.75" customHeight="1">
      <c r="B130" s="92"/>
      <c r="D130" s="107" t="s">
        <v>95</v>
      </c>
      <c r="E130" s="98"/>
      <c r="F130" s="94" t="s">
        <v>538</v>
      </c>
      <c r="H130" s="95">
        <v>-11.16375</v>
      </c>
      <c r="L130" s="92"/>
      <c r="M130" s="96"/>
      <c r="T130" s="97"/>
      <c r="AT130" s="98" t="s">
        <v>95</v>
      </c>
      <c r="AU130" s="98" t="s">
        <v>38</v>
      </c>
      <c r="AV130" s="98" t="s">
        <v>38</v>
      </c>
      <c r="AW130" s="98" t="s">
        <v>52</v>
      </c>
      <c r="AX130" s="98" t="s">
        <v>36</v>
      </c>
      <c r="AY130" s="98" t="s">
        <v>88</v>
      </c>
    </row>
    <row r="131" spans="2:65" s="6" customFormat="1" ht="15.75" customHeight="1">
      <c r="B131" s="92"/>
      <c r="D131" s="107" t="s">
        <v>95</v>
      </c>
      <c r="E131" s="98"/>
      <c r="F131" s="94" t="s">
        <v>539</v>
      </c>
      <c r="H131" s="95">
        <v>-8.6850000000000005</v>
      </c>
      <c r="L131" s="92"/>
      <c r="M131" s="96"/>
      <c r="T131" s="97"/>
      <c r="AT131" s="98" t="s">
        <v>95</v>
      </c>
      <c r="AU131" s="98" t="s">
        <v>38</v>
      </c>
      <c r="AV131" s="98" t="s">
        <v>38</v>
      </c>
      <c r="AW131" s="98" t="s">
        <v>52</v>
      </c>
      <c r="AX131" s="98" t="s">
        <v>36</v>
      </c>
      <c r="AY131" s="98" t="s">
        <v>88</v>
      </c>
    </row>
    <row r="132" spans="2:65" s="6" customFormat="1" ht="15.75" customHeight="1">
      <c r="B132" s="92"/>
      <c r="D132" s="107" t="s">
        <v>95</v>
      </c>
      <c r="E132" s="98"/>
      <c r="F132" s="94" t="s">
        <v>540</v>
      </c>
      <c r="H132" s="95">
        <v>-10.5</v>
      </c>
      <c r="L132" s="92"/>
      <c r="M132" s="96"/>
      <c r="T132" s="97"/>
      <c r="AT132" s="98" t="s">
        <v>95</v>
      </c>
      <c r="AU132" s="98" t="s">
        <v>38</v>
      </c>
      <c r="AV132" s="98" t="s">
        <v>38</v>
      </c>
      <c r="AW132" s="98" t="s">
        <v>52</v>
      </c>
      <c r="AX132" s="98" t="s">
        <v>36</v>
      </c>
      <c r="AY132" s="98" t="s">
        <v>88</v>
      </c>
    </row>
    <row r="133" spans="2:65" s="6" customFormat="1" ht="15.75" customHeight="1">
      <c r="B133" s="16"/>
      <c r="C133" s="81" t="s">
        <v>116</v>
      </c>
      <c r="D133" s="81" t="s">
        <v>90</v>
      </c>
      <c r="E133" s="82" t="s">
        <v>541</v>
      </c>
      <c r="F133" s="83" t="s">
        <v>542</v>
      </c>
      <c r="G133" s="84" t="s">
        <v>110</v>
      </c>
      <c r="H133" s="85">
        <v>55.798000000000002</v>
      </c>
      <c r="I133" s="86"/>
      <c r="J133" s="86">
        <f>ROUND($I$133*$H$133,2)</f>
        <v>0</v>
      </c>
      <c r="K133" s="83"/>
      <c r="L133" s="16"/>
      <c r="M133" s="87"/>
      <c r="N133" s="88" t="s">
        <v>25</v>
      </c>
      <c r="O133" s="89">
        <v>0.65200000000000002</v>
      </c>
      <c r="P133" s="89">
        <f>$O$133*$H$133</f>
        <v>36.380296000000001</v>
      </c>
      <c r="Q133" s="89">
        <v>0</v>
      </c>
      <c r="R133" s="89">
        <f>$Q$133*$H$133</f>
        <v>0</v>
      </c>
      <c r="S133" s="89">
        <v>0</v>
      </c>
      <c r="T133" s="90">
        <f>$S$133*$H$133</f>
        <v>0</v>
      </c>
      <c r="AR133" s="40" t="s">
        <v>94</v>
      </c>
      <c r="AT133" s="40" t="s">
        <v>90</v>
      </c>
      <c r="AU133" s="40" t="s">
        <v>38</v>
      </c>
      <c r="AY133" s="6" t="s">
        <v>88</v>
      </c>
      <c r="BE133" s="91">
        <f>IF($N$133="základní",$J$133,0)</f>
        <v>0</v>
      </c>
      <c r="BF133" s="91">
        <f>IF($N$133="snížená",$J$133,0)</f>
        <v>0</v>
      </c>
      <c r="BG133" s="91">
        <f>IF($N$133="zákl. přenesená",$J$133,0)</f>
        <v>0</v>
      </c>
      <c r="BH133" s="91">
        <f>IF($N$133="sníž. přenesená",$J$133,0)</f>
        <v>0</v>
      </c>
      <c r="BI133" s="91">
        <f>IF($N$133="nulová",$J$133,0)</f>
        <v>0</v>
      </c>
      <c r="BJ133" s="40" t="s">
        <v>37</v>
      </c>
      <c r="BK133" s="91">
        <f>ROUND($I$133*$H$133,2)</f>
        <v>0</v>
      </c>
      <c r="BL133" s="40" t="s">
        <v>94</v>
      </c>
      <c r="BM133" s="40" t="s">
        <v>543</v>
      </c>
    </row>
    <row r="134" spans="2:65" s="6" customFormat="1" ht="15.75" customHeight="1">
      <c r="B134" s="16"/>
      <c r="C134" s="84" t="s">
        <v>119</v>
      </c>
      <c r="D134" s="84" t="s">
        <v>90</v>
      </c>
      <c r="E134" s="82" t="s">
        <v>544</v>
      </c>
      <c r="F134" s="83" t="s">
        <v>545</v>
      </c>
      <c r="G134" s="84" t="s">
        <v>110</v>
      </c>
      <c r="H134" s="85">
        <v>55.798000000000002</v>
      </c>
      <c r="I134" s="86"/>
      <c r="J134" s="86">
        <f>ROUND($I$134*$H$134,2)</f>
        <v>0</v>
      </c>
      <c r="K134" s="83"/>
      <c r="L134" s="16"/>
      <c r="M134" s="87"/>
      <c r="N134" s="88" t="s">
        <v>25</v>
      </c>
      <c r="O134" s="89">
        <v>8.9999999999999993E-3</v>
      </c>
      <c r="P134" s="89">
        <f>$O$134*$H$134</f>
        <v>0.50218200000000002</v>
      </c>
      <c r="Q134" s="89">
        <v>0</v>
      </c>
      <c r="R134" s="89">
        <f>$Q$134*$H$134</f>
        <v>0</v>
      </c>
      <c r="S134" s="89">
        <v>0</v>
      </c>
      <c r="T134" s="90">
        <f>$S$134*$H$134</f>
        <v>0</v>
      </c>
      <c r="AR134" s="40" t="s">
        <v>94</v>
      </c>
      <c r="AT134" s="40" t="s">
        <v>90</v>
      </c>
      <c r="AU134" s="40" t="s">
        <v>38</v>
      </c>
      <c r="AY134" s="40" t="s">
        <v>88</v>
      </c>
      <c r="BE134" s="91">
        <f>IF($N$134="základní",$J$134,0)</f>
        <v>0</v>
      </c>
      <c r="BF134" s="91">
        <f>IF($N$134="snížená",$J$134,0)</f>
        <v>0</v>
      </c>
      <c r="BG134" s="91">
        <f>IF($N$134="zákl. přenesená",$J$134,0)</f>
        <v>0</v>
      </c>
      <c r="BH134" s="91">
        <f>IF($N$134="sníž. přenesená",$J$134,0)</f>
        <v>0</v>
      </c>
      <c r="BI134" s="91">
        <f>IF($N$134="nulová",$J$134,0)</f>
        <v>0</v>
      </c>
      <c r="BJ134" s="40" t="s">
        <v>37</v>
      </c>
      <c r="BK134" s="91">
        <f>ROUND($I$134*$H$134,2)</f>
        <v>0</v>
      </c>
      <c r="BL134" s="40" t="s">
        <v>94</v>
      </c>
      <c r="BM134" s="40" t="s">
        <v>546</v>
      </c>
    </row>
    <row r="135" spans="2:65" s="6" customFormat="1" ht="15.75" customHeight="1">
      <c r="B135" s="16"/>
      <c r="C135" s="84" t="s">
        <v>122</v>
      </c>
      <c r="D135" s="84" t="s">
        <v>90</v>
      </c>
      <c r="E135" s="82" t="s">
        <v>547</v>
      </c>
      <c r="F135" s="83" t="s">
        <v>548</v>
      </c>
      <c r="G135" s="84" t="s">
        <v>229</v>
      </c>
      <c r="H135" s="85">
        <v>94.856999999999999</v>
      </c>
      <c r="I135" s="86"/>
      <c r="J135" s="86">
        <f>ROUND($I$135*$H$135,2)</f>
        <v>0</v>
      </c>
      <c r="K135" s="83"/>
      <c r="L135" s="16"/>
      <c r="M135" s="87"/>
      <c r="N135" s="88" t="s">
        <v>25</v>
      </c>
      <c r="O135" s="89">
        <v>0</v>
      </c>
      <c r="P135" s="89">
        <f>$O$135*$H$135</f>
        <v>0</v>
      </c>
      <c r="Q135" s="89">
        <v>1</v>
      </c>
      <c r="R135" s="89">
        <f>$Q$135*$H$135</f>
        <v>94.856999999999999</v>
      </c>
      <c r="S135" s="89">
        <v>0</v>
      </c>
      <c r="T135" s="90">
        <f>$S$135*$H$135</f>
        <v>0</v>
      </c>
      <c r="AR135" s="40" t="s">
        <v>94</v>
      </c>
      <c r="AT135" s="40" t="s">
        <v>90</v>
      </c>
      <c r="AU135" s="40" t="s">
        <v>38</v>
      </c>
      <c r="AY135" s="40" t="s">
        <v>88</v>
      </c>
      <c r="BE135" s="91">
        <f>IF($N$135="základní",$J$135,0)</f>
        <v>0</v>
      </c>
      <c r="BF135" s="91">
        <f>IF($N$135="snížená",$J$135,0)</f>
        <v>0</v>
      </c>
      <c r="BG135" s="91">
        <f>IF($N$135="zákl. přenesená",$J$135,0)</f>
        <v>0</v>
      </c>
      <c r="BH135" s="91">
        <f>IF($N$135="sníž. přenesená",$J$135,0)</f>
        <v>0</v>
      </c>
      <c r="BI135" s="91">
        <f>IF($N$135="nulová",$J$135,0)</f>
        <v>0</v>
      </c>
      <c r="BJ135" s="40" t="s">
        <v>37</v>
      </c>
      <c r="BK135" s="91">
        <f>ROUND($I$135*$H$135,2)</f>
        <v>0</v>
      </c>
      <c r="BL135" s="40" t="s">
        <v>94</v>
      </c>
      <c r="BM135" s="40" t="s">
        <v>549</v>
      </c>
    </row>
    <row r="136" spans="2:65" s="6" customFormat="1" ht="15.75" customHeight="1">
      <c r="B136" s="92"/>
      <c r="D136" s="93" t="s">
        <v>95</v>
      </c>
      <c r="E136" s="94"/>
      <c r="F136" s="94" t="s">
        <v>550</v>
      </c>
      <c r="H136" s="95">
        <v>94.8566</v>
      </c>
      <c r="L136" s="92"/>
      <c r="M136" s="96"/>
      <c r="T136" s="97"/>
      <c r="AT136" s="98" t="s">
        <v>95</v>
      </c>
      <c r="AU136" s="98" t="s">
        <v>38</v>
      </c>
      <c r="AV136" s="98" t="s">
        <v>38</v>
      </c>
      <c r="AW136" s="98" t="s">
        <v>52</v>
      </c>
      <c r="AX136" s="98" t="s">
        <v>36</v>
      </c>
      <c r="AY136" s="98" t="s">
        <v>88</v>
      </c>
    </row>
    <row r="137" spans="2:65" s="6" customFormat="1" ht="15.75" customHeight="1">
      <c r="B137" s="16"/>
      <c r="C137" s="81" t="s">
        <v>126</v>
      </c>
      <c r="D137" s="81" t="s">
        <v>90</v>
      </c>
      <c r="E137" s="82" t="s">
        <v>551</v>
      </c>
      <c r="F137" s="83" t="s">
        <v>552</v>
      </c>
      <c r="G137" s="84" t="s">
        <v>110</v>
      </c>
      <c r="H137" s="85">
        <v>37.35</v>
      </c>
      <c r="I137" s="86"/>
      <c r="J137" s="86">
        <f>ROUND($I$137*$H$137,2)</f>
        <v>0</v>
      </c>
      <c r="K137" s="83"/>
      <c r="L137" s="16"/>
      <c r="M137" s="87"/>
      <c r="N137" s="88" t="s">
        <v>25</v>
      </c>
      <c r="O137" s="89">
        <v>0.29899999999999999</v>
      </c>
      <c r="P137" s="89">
        <f>$O$137*$H$137</f>
        <v>11.16765</v>
      </c>
      <c r="Q137" s="89">
        <v>0</v>
      </c>
      <c r="R137" s="89">
        <f>$Q$137*$H$137</f>
        <v>0</v>
      </c>
      <c r="S137" s="89">
        <v>0</v>
      </c>
      <c r="T137" s="90">
        <f>$S$137*$H$137</f>
        <v>0</v>
      </c>
      <c r="AR137" s="40" t="s">
        <v>94</v>
      </c>
      <c r="AT137" s="40" t="s">
        <v>90</v>
      </c>
      <c r="AU137" s="40" t="s">
        <v>38</v>
      </c>
      <c r="AY137" s="6" t="s">
        <v>88</v>
      </c>
      <c r="BE137" s="91">
        <f>IF($N$137="základní",$J$137,0)</f>
        <v>0</v>
      </c>
      <c r="BF137" s="91">
        <f>IF($N$137="snížená",$J$137,0)</f>
        <v>0</v>
      </c>
      <c r="BG137" s="91">
        <f>IF($N$137="zákl. přenesená",$J$137,0)</f>
        <v>0</v>
      </c>
      <c r="BH137" s="91">
        <f>IF($N$137="sníž. přenesená",$J$137,0)</f>
        <v>0</v>
      </c>
      <c r="BI137" s="91">
        <f>IF($N$137="nulová",$J$137,0)</f>
        <v>0</v>
      </c>
      <c r="BJ137" s="40" t="s">
        <v>37</v>
      </c>
      <c r="BK137" s="91">
        <f>ROUND($I$137*$H$137,2)</f>
        <v>0</v>
      </c>
      <c r="BL137" s="40" t="s">
        <v>94</v>
      </c>
      <c r="BM137" s="40" t="s">
        <v>553</v>
      </c>
    </row>
    <row r="138" spans="2:65" s="6" customFormat="1" ht="15.75" customHeight="1">
      <c r="B138" s="92"/>
      <c r="D138" s="93" t="s">
        <v>95</v>
      </c>
      <c r="E138" s="94"/>
      <c r="F138" s="94" t="s">
        <v>554</v>
      </c>
      <c r="H138" s="95">
        <v>1.2</v>
      </c>
      <c r="L138" s="92"/>
      <c r="M138" s="96"/>
      <c r="T138" s="97"/>
      <c r="AT138" s="98" t="s">
        <v>95</v>
      </c>
      <c r="AU138" s="98" t="s">
        <v>38</v>
      </c>
      <c r="AV138" s="98" t="s">
        <v>38</v>
      </c>
      <c r="AW138" s="98" t="s">
        <v>52</v>
      </c>
      <c r="AX138" s="98" t="s">
        <v>36</v>
      </c>
      <c r="AY138" s="98" t="s">
        <v>88</v>
      </c>
    </row>
    <row r="139" spans="2:65" s="6" customFormat="1" ht="15.75" customHeight="1">
      <c r="B139" s="108"/>
      <c r="D139" s="107" t="s">
        <v>95</v>
      </c>
      <c r="E139" s="109"/>
      <c r="F139" s="110" t="s">
        <v>536</v>
      </c>
      <c r="H139" s="109"/>
      <c r="L139" s="108"/>
      <c r="M139" s="111"/>
      <c r="T139" s="112"/>
      <c r="AT139" s="109" t="s">
        <v>95</v>
      </c>
      <c r="AU139" s="109" t="s">
        <v>38</v>
      </c>
      <c r="AV139" s="109" t="s">
        <v>37</v>
      </c>
      <c r="AW139" s="109" t="s">
        <v>52</v>
      </c>
      <c r="AX139" s="109" t="s">
        <v>36</v>
      </c>
      <c r="AY139" s="109" t="s">
        <v>88</v>
      </c>
    </row>
    <row r="140" spans="2:65" s="6" customFormat="1" ht="15.75" customHeight="1">
      <c r="B140" s="92"/>
      <c r="D140" s="107" t="s">
        <v>95</v>
      </c>
      <c r="E140" s="98"/>
      <c r="F140" s="94" t="s">
        <v>555</v>
      </c>
      <c r="H140" s="95">
        <v>5.8012499999999996</v>
      </c>
      <c r="L140" s="92"/>
      <c r="M140" s="96"/>
      <c r="T140" s="97"/>
      <c r="AT140" s="98" t="s">
        <v>95</v>
      </c>
      <c r="AU140" s="98" t="s">
        <v>38</v>
      </c>
      <c r="AV140" s="98" t="s">
        <v>38</v>
      </c>
      <c r="AW140" s="98" t="s">
        <v>52</v>
      </c>
      <c r="AX140" s="98" t="s">
        <v>36</v>
      </c>
      <c r="AY140" s="98" t="s">
        <v>88</v>
      </c>
    </row>
    <row r="141" spans="2:65" s="6" customFormat="1" ht="15.75" customHeight="1">
      <c r="B141" s="92"/>
      <c r="D141" s="107" t="s">
        <v>95</v>
      </c>
      <c r="E141" s="98"/>
      <c r="F141" s="94" t="s">
        <v>556</v>
      </c>
      <c r="H141" s="95">
        <v>11.16375</v>
      </c>
      <c r="L141" s="92"/>
      <c r="M141" s="96"/>
      <c r="T141" s="97"/>
      <c r="AT141" s="98" t="s">
        <v>95</v>
      </c>
      <c r="AU141" s="98" t="s">
        <v>38</v>
      </c>
      <c r="AV141" s="98" t="s">
        <v>38</v>
      </c>
      <c r="AW141" s="98" t="s">
        <v>52</v>
      </c>
      <c r="AX141" s="98" t="s">
        <v>36</v>
      </c>
      <c r="AY141" s="98" t="s">
        <v>88</v>
      </c>
    </row>
    <row r="142" spans="2:65" s="6" customFormat="1" ht="15.75" customHeight="1">
      <c r="B142" s="92"/>
      <c r="D142" s="107" t="s">
        <v>95</v>
      </c>
      <c r="E142" s="98"/>
      <c r="F142" s="94" t="s">
        <v>557</v>
      </c>
      <c r="H142" s="95">
        <v>8.6850000000000005</v>
      </c>
      <c r="L142" s="92"/>
      <c r="M142" s="96"/>
      <c r="T142" s="97"/>
      <c r="AT142" s="98" t="s">
        <v>95</v>
      </c>
      <c r="AU142" s="98" t="s">
        <v>38</v>
      </c>
      <c r="AV142" s="98" t="s">
        <v>38</v>
      </c>
      <c r="AW142" s="98" t="s">
        <v>52</v>
      </c>
      <c r="AX142" s="98" t="s">
        <v>36</v>
      </c>
      <c r="AY142" s="98" t="s">
        <v>88</v>
      </c>
    </row>
    <row r="143" spans="2:65" s="6" customFormat="1" ht="15.75" customHeight="1">
      <c r="B143" s="92"/>
      <c r="D143" s="107" t="s">
        <v>95</v>
      </c>
      <c r="E143" s="98"/>
      <c r="F143" s="94" t="s">
        <v>558</v>
      </c>
      <c r="H143" s="95">
        <v>10.5</v>
      </c>
      <c r="L143" s="92"/>
      <c r="M143" s="96"/>
      <c r="T143" s="97"/>
      <c r="AT143" s="98" t="s">
        <v>95</v>
      </c>
      <c r="AU143" s="98" t="s">
        <v>38</v>
      </c>
      <c r="AV143" s="98" t="s">
        <v>38</v>
      </c>
      <c r="AW143" s="98" t="s">
        <v>52</v>
      </c>
      <c r="AX143" s="98" t="s">
        <v>36</v>
      </c>
      <c r="AY143" s="98" t="s">
        <v>88</v>
      </c>
    </row>
    <row r="144" spans="2:65" s="6" customFormat="1" ht="15.75" customHeight="1">
      <c r="B144" s="16"/>
      <c r="C144" s="99" t="s">
        <v>4</v>
      </c>
      <c r="D144" s="99" t="s">
        <v>99</v>
      </c>
      <c r="E144" s="100" t="s">
        <v>559</v>
      </c>
      <c r="F144" s="101" t="s">
        <v>560</v>
      </c>
      <c r="G144" s="102" t="s">
        <v>229</v>
      </c>
      <c r="H144" s="103">
        <v>2.04</v>
      </c>
      <c r="I144" s="104"/>
      <c r="J144" s="104">
        <f>ROUND($I$144*$H$144,2)</f>
        <v>0</v>
      </c>
      <c r="K144" s="101"/>
      <c r="L144" s="105"/>
      <c r="M144" s="101"/>
      <c r="N144" s="106" t="s">
        <v>25</v>
      </c>
      <c r="O144" s="89">
        <v>0</v>
      </c>
      <c r="P144" s="89">
        <f>$O$144*$H$144</f>
        <v>0</v>
      </c>
      <c r="Q144" s="89">
        <v>1</v>
      </c>
      <c r="R144" s="89">
        <f>$Q$144*$H$144</f>
        <v>2.04</v>
      </c>
      <c r="S144" s="89">
        <v>0</v>
      </c>
      <c r="T144" s="90">
        <f>$S$144*$H$144</f>
        <v>0</v>
      </c>
      <c r="AR144" s="40" t="s">
        <v>103</v>
      </c>
      <c r="AT144" s="40" t="s">
        <v>99</v>
      </c>
      <c r="AU144" s="40" t="s">
        <v>38</v>
      </c>
      <c r="AY144" s="6" t="s">
        <v>88</v>
      </c>
      <c r="BE144" s="91">
        <f>IF($N$144="základní",$J$144,0)</f>
        <v>0</v>
      </c>
      <c r="BF144" s="91">
        <f>IF($N$144="snížená",$J$144,0)</f>
        <v>0</v>
      </c>
      <c r="BG144" s="91">
        <f>IF($N$144="zákl. přenesená",$J$144,0)</f>
        <v>0</v>
      </c>
      <c r="BH144" s="91">
        <f>IF($N$144="sníž. přenesená",$J$144,0)</f>
        <v>0</v>
      </c>
      <c r="BI144" s="91">
        <f>IF($N$144="nulová",$J$144,0)</f>
        <v>0</v>
      </c>
      <c r="BJ144" s="40" t="s">
        <v>37</v>
      </c>
      <c r="BK144" s="91">
        <f>ROUND($I$144*$H$144,2)</f>
        <v>0</v>
      </c>
      <c r="BL144" s="40" t="s">
        <v>94</v>
      </c>
      <c r="BM144" s="40" t="s">
        <v>561</v>
      </c>
    </row>
    <row r="145" spans="2:65" s="6" customFormat="1" ht="15.75" customHeight="1">
      <c r="B145" s="92"/>
      <c r="D145" s="93" t="s">
        <v>95</v>
      </c>
      <c r="E145" s="94"/>
      <c r="F145" s="94" t="s">
        <v>562</v>
      </c>
      <c r="H145" s="95">
        <v>2.04</v>
      </c>
      <c r="L145" s="92"/>
      <c r="M145" s="96"/>
      <c r="T145" s="97"/>
      <c r="AT145" s="98" t="s">
        <v>95</v>
      </c>
      <c r="AU145" s="98" t="s">
        <v>38</v>
      </c>
      <c r="AV145" s="98" t="s">
        <v>38</v>
      </c>
      <c r="AW145" s="98" t="s">
        <v>52</v>
      </c>
      <c r="AX145" s="98" t="s">
        <v>36</v>
      </c>
      <c r="AY145" s="98" t="s">
        <v>88</v>
      </c>
    </row>
    <row r="146" spans="2:65" s="6" customFormat="1" ht="15.75" customHeight="1">
      <c r="B146" s="16"/>
      <c r="C146" s="81" t="s">
        <v>129</v>
      </c>
      <c r="D146" s="81" t="s">
        <v>90</v>
      </c>
      <c r="E146" s="82" t="s">
        <v>563</v>
      </c>
      <c r="F146" s="83" t="s">
        <v>564</v>
      </c>
      <c r="G146" s="84" t="s">
        <v>110</v>
      </c>
      <c r="H146" s="85">
        <v>5.7629999999999999</v>
      </c>
      <c r="I146" s="86"/>
      <c r="J146" s="86">
        <f>ROUND($I$146*$H$146,2)</f>
        <v>0</v>
      </c>
      <c r="K146" s="83"/>
      <c r="L146" s="16"/>
      <c r="M146" s="87"/>
      <c r="N146" s="88" t="s">
        <v>25</v>
      </c>
      <c r="O146" s="89">
        <v>1.587</v>
      </c>
      <c r="P146" s="89">
        <f>$O$146*$H$146</f>
        <v>9.1458809999999993</v>
      </c>
      <c r="Q146" s="89">
        <v>0</v>
      </c>
      <c r="R146" s="89">
        <f>$Q$146*$H$146</f>
        <v>0</v>
      </c>
      <c r="S146" s="89">
        <v>0</v>
      </c>
      <c r="T146" s="90">
        <f>$S$146*$H$146</f>
        <v>0</v>
      </c>
      <c r="AR146" s="40" t="s">
        <v>94</v>
      </c>
      <c r="AT146" s="40" t="s">
        <v>90</v>
      </c>
      <c r="AU146" s="40" t="s">
        <v>38</v>
      </c>
      <c r="AY146" s="6" t="s">
        <v>88</v>
      </c>
      <c r="BE146" s="91">
        <f>IF($N$146="základní",$J$146,0)</f>
        <v>0</v>
      </c>
      <c r="BF146" s="91">
        <f>IF($N$146="snížená",$J$146,0)</f>
        <v>0</v>
      </c>
      <c r="BG146" s="91">
        <f>IF($N$146="zákl. přenesená",$J$146,0)</f>
        <v>0</v>
      </c>
      <c r="BH146" s="91">
        <f>IF($N$146="sníž. přenesená",$J$146,0)</f>
        <v>0</v>
      </c>
      <c r="BI146" s="91">
        <f>IF($N$146="nulová",$J$146,0)</f>
        <v>0</v>
      </c>
      <c r="BJ146" s="40" t="s">
        <v>37</v>
      </c>
      <c r="BK146" s="91">
        <f>ROUND($I$146*$H$146,2)</f>
        <v>0</v>
      </c>
      <c r="BL146" s="40" t="s">
        <v>94</v>
      </c>
      <c r="BM146" s="40" t="s">
        <v>565</v>
      </c>
    </row>
    <row r="147" spans="2:65" s="6" customFormat="1" ht="15.75" customHeight="1">
      <c r="B147" s="92"/>
      <c r="D147" s="93" t="s">
        <v>95</v>
      </c>
      <c r="E147" s="94"/>
      <c r="F147" s="94" t="s">
        <v>566</v>
      </c>
      <c r="H147" s="95">
        <v>5.7625374999999996</v>
      </c>
      <c r="L147" s="92"/>
      <c r="M147" s="96"/>
      <c r="T147" s="97"/>
      <c r="AT147" s="98" t="s">
        <v>95</v>
      </c>
      <c r="AU147" s="98" t="s">
        <v>38</v>
      </c>
      <c r="AV147" s="98" t="s">
        <v>38</v>
      </c>
      <c r="AW147" s="98" t="s">
        <v>52</v>
      </c>
      <c r="AX147" s="98" t="s">
        <v>36</v>
      </c>
      <c r="AY147" s="98" t="s">
        <v>88</v>
      </c>
    </row>
    <row r="148" spans="2:65" s="6" customFormat="1" ht="15.75" customHeight="1">
      <c r="B148" s="16"/>
      <c r="C148" s="99" t="s">
        <v>130</v>
      </c>
      <c r="D148" s="99" t="s">
        <v>99</v>
      </c>
      <c r="E148" s="100" t="s">
        <v>567</v>
      </c>
      <c r="F148" s="101" t="s">
        <v>568</v>
      </c>
      <c r="G148" s="102" t="s">
        <v>229</v>
      </c>
      <c r="H148" s="103">
        <v>9.7970000000000006</v>
      </c>
      <c r="I148" s="104"/>
      <c r="J148" s="104">
        <f>ROUND($I$148*$H$148,2)</f>
        <v>0</v>
      </c>
      <c r="K148" s="101"/>
      <c r="L148" s="105"/>
      <c r="M148" s="101"/>
      <c r="N148" s="106" t="s">
        <v>25</v>
      </c>
      <c r="O148" s="89">
        <v>0</v>
      </c>
      <c r="P148" s="89">
        <f>$O$148*$H$148</f>
        <v>0</v>
      </c>
      <c r="Q148" s="89">
        <v>1</v>
      </c>
      <c r="R148" s="89">
        <f>$Q$148*$H$148</f>
        <v>9.7970000000000006</v>
      </c>
      <c r="S148" s="89">
        <v>0</v>
      </c>
      <c r="T148" s="90">
        <f>$S$148*$H$148</f>
        <v>0</v>
      </c>
      <c r="AR148" s="40" t="s">
        <v>103</v>
      </c>
      <c r="AT148" s="40" t="s">
        <v>99</v>
      </c>
      <c r="AU148" s="40" t="s">
        <v>38</v>
      </c>
      <c r="AY148" s="6" t="s">
        <v>88</v>
      </c>
      <c r="BE148" s="91">
        <f>IF($N$148="základní",$J$148,0)</f>
        <v>0</v>
      </c>
      <c r="BF148" s="91">
        <f>IF($N$148="snížená",$J$148,0)</f>
        <v>0</v>
      </c>
      <c r="BG148" s="91">
        <f>IF($N$148="zákl. přenesená",$J$148,0)</f>
        <v>0</v>
      </c>
      <c r="BH148" s="91">
        <f>IF($N$148="sníž. přenesená",$J$148,0)</f>
        <v>0</v>
      </c>
      <c r="BI148" s="91">
        <f>IF($N$148="nulová",$J$148,0)</f>
        <v>0</v>
      </c>
      <c r="BJ148" s="40" t="s">
        <v>37</v>
      </c>
      <c r="BK148" s="91">
        <f>ROUND($I$148*$H$148,2)</f>
        <v>0</v>
      </c>
      <c r="BL148" s="40" t="s">
        <v>94</v>
      </c>
      <c r="BM148" s="40" t="s">
        <v>569</v>
      </c>
    </row>
    <row r="149" spans="2:65" s="6" customFormat="1" ht="15.75" customHeight="1">
      <c r="B149" s="92"/>
      <c r="D149" s="93" t="s">
        <v>95</v>
      </c>
      <c r="E149" s="94"/>
      <c r="F149" s="94" t="s">
        <v>570</v>
      </c>
      <c r="H149" s="95">
        <v>9.7971000000000004</v>
      </c>
      <c r="L149" s="92"/>
      <c r="M149" s="96"/>
      <c r="T149" s="97"/>
      <c r="AT149" s="98" t="s">
        <v>95</v>
      </c>
      <c r="AU149" s="98" t="s">
        <v>38</v>
      </c>
      <c r="AV149" s="98" t="s">
        <v>38</v>
      </c>
      <c r="AW149" s="98" t="s">
        <v>52</v>
      </c>
      <c r="AX149" s="98" t="s">
        <v>36</v>
      </c>
      <c r="AY149" s="98" t="s">
        <v>88</v>
      </c>
    </row>
    <row r="150" spans="2:65" s="6" customFormat="1" ht="15.75" customHeight="1">
      <c r="B150" s="16"/>
      <c r="C150" s="81" t="s">
        <v>134</v>
      </c>
      <c r="D150" s="81" t="s">
        <v>90</v>
      </c>
      <c r="E150" s="82" t="s">
        <v>96</v>
      </c>
      <c r="F150" s="83" t="s">
        <v>97</v>
      </c>
      <c r="G150" s="84" t="s">
        <v>93</v>
      </c>
      <c r="H150" s="85">
        <v>112.7</v>
      </c>
      <c r="I150" s="86"/>
      <c r="J150" s="86">
        <f>ROUND($I$150*$H$150,2)</f>
        <v>0</v>
      </c>
      <c r="K150" s="83"/>
      <c r="L150" s="16"/>
      <c r="M150" s="87"/>
      <c r="N150" s="88" t="s">
        <v>25</v>
      </c>
      <c r="O150" s="89">
        <v>0.06</v>
      </c>
      <c r="P150" s="89">
        <f>$O$150*$H$150</f>
        <v>6.7619999999999996</v>
      </c>
      <c r="Q150" s="89">
        <v>0</v>
      </c>
      <c r="R150" s="89">
        <f>$Q$150*$H$150</f>
        <v>0</v>
      </c>
      <c r="S150" s="89">
        <v>0</v>
      </c>
      <c r="T150" s="90">
        <f>$S$150*$H$150</f>
        <v>0</v>
      </c>
      <c r="AR150" s="40" t="s">
        <v>94</v>
      </c>
      <c r="AT150" s="40" t="s">
        <v>90</v>
      </c>
      <c r="AU150" s="40" t="s">
        <v>38</v>
      </c>
      <c r="AY150" s="6" t="s">
        <v>88</v>
      </c>
      <c r="BE150" s="91">
        <f>IF($N$150="základní",$J$150,0)</f>
        <v>0</v>
      </c>
      <c r="BF150" s="91">
        <f>IF($N$150="snížená",$J$150,0)</f>
        <v>0</v>
      </c>
      <c r="BG150" s="91">
        <f>IF($N$150="zákl. přenesená",$J$150,0)</f>
        <v>0</v>
      </c>
      <c r="BH150" s="91">
        <f>IF($N$150="sníž. přenesená",$J$150,0)</f>
        <v>0</v>
      </c>
      <c r="BI150" s="91">
        <f>IF($N$150="nulová",$J$150,0)</f>
        <v>0</v>
      </c>
      <c r="BJ150" s="40" t="s">
        <v>37</v>
      </c>
      <c r="BK150" s="91">
        <f>ROUND($I$150*$H$150,2)</f>
        <v>0</v>
      </c>
      <c r="BL150" s="40" t="s">
        <v>94</v>
      </c>
      <c r="BM150" s="40" t="s">
        <v>571</v>
      </c>
    </row>
    <row r="151" spans="2:65" s="6" customFormat="1" ht="15.75" customHeight="1">
      <c r="B151" s="92"/>
      <c r="D151" s="93" t="s">
        <v>95</v>
      </c>
      <c r="E151" s="94"/>
      <c r="F151" s="94" t="s">
        <v>572</v>
      </c>
      <c r="H151" s="95">
        <v>112.7</v>
      </c>
      <c r="L151" s="92"/>
      <c r="M151" s="96"/>
      <c r="T151" s="97"/>
      <c r="AT151" s="98" t="s">
        <v>95</v>
      </c>
      <c r="AU151" s="98" t="s">
        <v>38</v>
      </c>
      <c r="AV151" s="98" t="s">
        <v>38</v>
      </c>
      <c r="AW151" s="98" t="s">
        <v>52</v>
      </c>
      <c r="AX151" s="98" t="s">
        <v>36</v>
      </c>
      <c r="AY151" s="98" t="s">
        <v>88</v>
      </c>
    </row>
    <row r="152" spans="2:65" s="6" customFormat="1" ht="15.75" customHeight="1">
      <c r="B152" s="16"/>
      <c r="C152" s="99" t="s">
        <v>137</v>
      </c>
      <c r="D152" s="99" t="s">
        <v>99</v>
      </c>
      <c r="E152" s="100" t="s">
        <v>100</v>
      </c>
      <c r="F152" s="101" t="s">
        <v>101</v>
      </c>
      <c r="G152" s="102" t="s">
        <v>102</v>
      </c>
      <c r="H152" s="103">
        <v>2.8180000000000001</v>
      </c>
      <c r="I152" s="104"/>
      <c r="J152" s="104">
        <f>ROUND($I$152*$H$152,2)</f>
        <v>0</v>
      </c>
      <c r="K152" s="101"/>
      <c r="L152" s="105"/>
      <c r="M152" s="101"/>
      <c r="N152" s="106" t="s">
        <v>25</v>
      </c>
      <c r="O152" s="89">
        <v>0</v>
      </c>
      <c r="P152" s="89">
        <f>$O$152*$H$152</f>
        <v>0</v>
      </c>
      <c r="Q152" s="89">
        <v>1E-3</v>
      </c>
      <c r="R152" s="89">
        <f>$Q$152*$H$152</f>
        <v>2.8180000000000002E-3</v>
      </c>
      <c r="S152" s="89">
        <v>0</v>
      </c>
      <c r="T152" s="90">
        <f>$S$152*$H$152</f>
        <v>0</v>
      </c>
      <c r="AR152" s="40" t="s">
        <v>103</v>
      </c>
      <c r="AT152" s="40" t="s">
        <v>99</v>
      </c>
      <c r="AU152" s="40" t="s">
        <v>38</v>
      </c>
      <c r="AY152" s="6" t="s">
        <v>88</v>
      </c>
      <c r="BE152" s="91">
        <f>IF($N$152="základní",$J$152,0)</f>
        <v>0</v>
      </c>
      <c r="BF152" s="91">
        <f>IF($N$152="snížená",$J$152,0)</f>
        <v>0</v>
      </c>
      <c r="BG152" s="91">
        <f>IF($N$152="zákl. přenesená",$J$152,0)</f>
        <v>0</v>
      </c>
      <c r="BH152" s="91">
        <f>IF($N$152="sníž. přenesená",$J$152,0)</f>
        <v>0</v>
      </c>
      <c r="BI152" s="91">
        <f>IF($N$152="nulová",$J$152,0)</f>
        <v>0</v>
      </c>
      <c r="BJ152" s="40" t="s">
        <v>37</v>
      </c>
      <c r="BK152" s="91">
        <f>ROUND($I$152*$H$152,2)</f>
        <v>0</v>
      </c>
      <c r="BL152" s="40" t="s">
        <v>94</v>
      </c>
      <c r="BM152" s="40" t="s">
        <v>573</v>
      </c>
    </row>
    <row r="153" spans="2:65" s="6" customFormat="1" ht="15.75" customHeight="1">
      <c r="B153" s="92"/>
      <c r="D153" s="93" t="s">
        <v>95</v>
      </c>
      <c r="E153" s="94"/>
      <c r="F153" s="94" t="s">
        <v>574</v>
      </c>
      <c r="H153" s="95">
        <v>112.7</v>
      </c>
      <c r="L153" s="92"/>
      <c r="M153" s="96"/>
      <c r="T153" s="97"/>
      <c r="AT153" s="98" t="s">
        <v>95</v>
      </c>
      <c r="AU153" s="98" t="s">
        <v>38</v>
      </c>
      <c r="AV153" s="98" t="s">
        <v>38</v>
      </c>
      <c r="AW153" s="98" t="s">
        <v>52</v>
      </c>
      <c r="AX153" s="98" t="s">
        <v>36</v>
      </c>
      <c r="AY153" s="98" t="s">
        <v>88</v>
      </c>
    </row>
    <row r="154" spans="2:65" s="6" customFormat="1" ht="15.75" customHeight="1">
      <c r="B154" s="92"/>
      <c r="D154" s="107" t="s">
        <v>95</v>
      </c>
      <c r="F154" s="94" t="s">
        <v>575</v>
      </c>
      <c r="H154" s="95">
        <v>2.8180000000000001</v>
      </c>
      <c r="L154" s="92"/>
      <c r="M154" s="96"/>
      <c r="T154" s="97"/>
      <c r="AT154" s="98" t="s">
        <v>95</v>
      </c>
      <c r="AU154" s="98" t="s">
        <v>38</v>
      </c>
      <c r="AV154" s="98" t="s">
        <v>38</v>
      </c>
      <c r="AW154" s="98" t="s">
        <v>36</v>
      </c>
      <c r="AX154" s="98" t="s">
        <v>37</v>
      </c>
      <c r="AY154" s="98" t="s">
        <v>88</v>
      </c>
    </row>
    <row r="155" spans="2:65" s="6" customFormat="1" ht="15.75" customHeight="1">
      <c r="B155" s="16"/>
      <c r="C155" s="81" t="s">
        <v>140</v>
      </c>
      <c r="D155" s="81" t="s">
        <v>90</v>
      </c>
      <c r="E155" s="82" t="s">
        <v>576</v>
      </c>
      <c r="F155" s="83" t="s">
        <v>577</v>
      </c>
      <c r="G155" s="84" t="s">
        <v>93</v>
      </c>
      <c r="H155" s="85">
        <v>80</v>
      </c>
      <c r="I155" s="86"/>
      <c r="J155" s="86">
        <f>ROUND($I$155*$H$155,2)</f>
        <v>0</v>
      </c>
      <c r="K155" s="83"/>
      <c r="L155" s="16"/>
      <c r="M155" s="87"/>
      <c r="N155" s="88" t="s">
        <v>25</v>
      </c>
      <c r="O155" s="89">
        <v>8.0000000000000002E-3</v>
      </c>
      <c r="P155" s="89">
        <f>$O$155*$H$155</f>
        <v>0.64</v>
      </c>
      <c r="Q155" s="89">
        <v>0</v>
      </c>
      <c r="R155" s="89">
        <f>$Q$155*$H$155</f>
        <v>0</v>
      </c>
      <c r="S155" s="89">
        <v>0</v>
      </c>
      <c r="T155" s="90">
        <f>$S$155*$H$155</f>
        <v>0</v>
      </c>
      <c r="AR155" s="40" t="s">
        <v>94</v>
      </c>
      <c r="AT155" s="40" t="s">
        <v>90</v>
      </c>
      <c r="AU155" s="40" t="s">
        <v>38</v>
      </c>
      <c r="AY155" s="6" t="s">
        <v>88</v>
      </c>
      <c r="BE155" s="91">
        <f>IF($N$155="základní",$J$155,0)</f>
        <v>0</v>
      </c>
      <c r="BF155" s="91">
        <f>IF($N$155="snížená",$J$155,0)</f>
        <v>0</v>
      </c>
      <c r="BG155" s="91">
        <f>IF($N$155="zákl. přenesená",$J$155,0)</f>
        <v>0</v>
      </c>
      <c r="BH155" s="91">
        <f>IF($N$155="sníž. přenesená",$J$155,0)</f>
        <v>0</v>
      </c>
      <c r="BI155" s="91">
        <f>IF($N$155="nulová",$J$155,0)</f>
        <v>0</v>
      </c>
      <c r="BJ155" s="40" t="s">
        <v>37</v>
      </c>
      <c r="BK155" s="91">
        <f>ROUND($I$155*$H$155,2)</f>
        <v>0</v>
      </c>
      <c r="BL155" s="40" t="s">
        <v>94</v>
      </c>
      <c r="BM155" s="40" t="s">
        <v>578</v>
      </c>
    </row>
    <row r="156" spans="2:65" s="6" customFormat="1" ht="15.75" customHeight="1">
      <c r="B156" s="92"/>
      <c r="D156" s="93" t="s">
        <v>95</v>
      </c>
      <c r="E156" s="94"/>
      <c r="F156" s="94" t="s">
        <v>579</v>
      </c>
      <c r="H156" s="95">
        <v>80</v>
      </c>
      <c r="L156" s="92"/>
      <c r="M156" s="96"/>
      <c r="T156" s="97"/>
      <c r="AT156" s="98" t="s">
        <v>95</v>
      </c>
      <c r="AU156" s="98" t="s">
        <v>38</v>
      </c>
      <c r="AV156" s="98" t="s">
        <v>38</v>
      </c>
      <c r="AW156" s="98" t="s">
        <v>52</v>
      </c>
      <c r="AX156" s="98" t="s">
        <v>36</v>
      </c>
      <c r="AY156" s="98" t="s">
        <v>88</v>
      </c>
    </row>
    <row r="157" spans="2:65" s="6" customFormat="1" ht="15.75" customHeight="1">
      <c r="B157" s="16"/>
      <c r="C157" s="81" t="s">
        <v>3</v>
      </c>
      <c r="D157" s="81" t="s">
        <v>90</v>
      </c>
      <c r="E157" s="82" t="s">
        <v>104</v>
      </c>
      <c r="F157" s="83" t="s">
        <v>105</v>
      </c>
      <c r="G157" s="84" t="s">
        <v>93</v>
      </c>
      <c r="H157" s="85">
        <v>112.7</v>
      </c>
      <c r="I157" s="86"/>
      <c r="J157" s="86">
        <f>ROUND($I$157*$H$157,2)</f>
        <v>0</v>
      </c>
      <c r="K157" s="83"/>
      <c r="L157" s="16"/>
      <c r="M157" s="87"/>
      <c r="N157" s="88" t="s">
        <v>25</v>
      </c>
      <c r="O157" s="89">
        <v>0.13</v>
      </c>
      <c r="P157" s="89">
        <f>$O$157*$H$157</f>
        <v>14.651000000000002</v>
      </c>
      <c r="Q157" s="89">
        <v>0</v>
      </c>
      <c r="R157" s="89">
        <f>$Q$157*$H$157</f>
        <v>0</v>
      </c>
      <c r="S157" s="89">
        <v>0</v>
      </c>
      <c r="T157" s="90">
        <f>$S$157*$H$157</f>
        <v>0</v>
      </c>
      <c r="AR157" s="40" t="s">
        <v>94</v>
      </c>
      <c r="AT157" s="40" t="s">
        <v>90</v>
      </c>
      <c r="AU157" s="40" t="s">
        <v>38</v>
      </c>
      <c r="AY157" s="6" t="s">
        <v>88</v>
      </c>
      <c r="BE157" s="91">
        <f>IF($N$157="základní",$J$157,0)</f>
        <v>0</v>
      </c>
      <c r="BF157" s="91">
        <f>IF($N$157="snížená",$J$157,0)</f>
        <v>0</v>
      </c>
      <c r="BG157" s="91">
        <f>IF($N$157="zákl. přenesená",$J$157,0)</f>
        <v>0</v>
      </c>
      <c r="BH157" s="91">
        <f>IF($N$157="sníž. přenesená",$J$157,0)</f>
        <v>0</v>
      </c>
      <c r="BI157" s="91">
        <f>IF($N$157="nulová",$J$157,0)</f>
        <v>0</v>
      </c>
      <c r="BJ157" s="40" t="s">
        <v>37</v>
      </c>
      <c r="BK157" s="91">
        <f>ROUND($I$157*$H$157,2)</f>
        <v>0</v>
      </c>
      <c r="BL157" s="40" t="s">
        <v>94</v>
      </c>
      <c r="BM157" s="40" t="s">
        <v>580</v>
      </c>
    </row>
    <row r="158" spans="2:65" s="70" customFormat="1" ht="30.75" customHeight="1">
      <c r="B158" s="71"/>
      <c r="D158" s="72" t="s">
        <v>35</v>
      </c>
      <c r="E158" s="79" t="s">
        <v>38</v>
      </c>
      <c r="F158" s="79" t="s">
        <v>581</v>
      </c>
      <c r="J158" s="80">
        <f>$BK$158</f>
        <v>0</v>
      </c>
      <c r="L158" s="71"/>
      <c r="M158" s="75"/>
      <c r="P158" s="76">
        <f>SUM($P$159:$P$165)</f>
        <v>2.7600000000000002</v>
      </c>
      <c r="R158" s="76">
        <f>SUM($R$159:$R$165)</f>
        <v>4.8899999999999997</v>
      </c>
      <c r="T158" s="77">
        <f>SUM($T$159:$T$165)</f>
        <v>0</v>
      </c>
      <c r="AR158" s="72" t="s">
        <v>37</v>
      </c>
      <c r="AT158" s="72" t="s">
        <v>35</v>
      </c>
      <c r="AU158" s="72" t="s">
        <v>37</v>
      </c>
      <c r="AY158" s="72" t="s">
        <v>88</v>
      </c>
      <c r="BK158" s="78">
        <f>SUM($BK$159:$BK$165)</f>
        <v>0</v>
      </c>
    </row>
    <row r="159" spans="2:65" s="6" customFormat="1" ht="15.75" customHeight="1">
      <c r="B159" s="16"/>
      <c r="C159" s="84" t="s">
        <v>145</v>
      </c>
      <c r="D159" s="84" t="s">
        <v>90</v>
      </c>
      <c r="E159" s="82" t="s">
        <v>582</v>
      </c>
      <c r="F159" s="83" t="s">
        <v>583</v>
      </c>
      <c r="G159" s="84" t="s">
        <v>110</v>
      </c>
      <c r="H159" s="85">
        <v>3</v>
      </c>
      <c r="I159" s="86"/>
      <c r="J159" s="86">
        <f>ROUND($I$159*$H$159,2)</f>
        <v>0</v>
      </c>
      <c r="K159" s="83"/>
      <c r="L159" s="16"/>
      <c r="M159" s="87"/>
      <c r="N159" s="88" t="s">
        <v>25</v>
      </c>
      <c r="O159" s="89">
        <v>0.92</v>
      </c>
      <c r="P159" s="89">
        <f>$O$159*$H$159</f>
        <v>2.7600000000000002</v>
      </c>
      <c r="Q159" s="89">
        <v>1.63</v>
      </c>
      <c r="R159" s="89">
        <f>$Q$159*$H$159</f>
        <v>4.8899999999999997</v>
      </c>
      <c r="S159" s="89">
        <v>0</v>
      </c>
      <c r="T159" s="90">
        <f>$S$159*$H$159</f>
        <v>0</v>
      </c>
      <c r="AR159" s="40" t="s">
        <v>94</v>
      </c>
      <c r="AT159" s="40" t="s">
        <v>90</v>
      </c>
      <c r="AU159" s="40" t="s">
        <v>38</v>
      </c>
      <c r="AY159" s="40" t="s">
        <v>88</v>
      </c>
      <c r="BE159" s="91">
        <f>IF($N$159="základní",$J$159,0)</f>
        <v>0</v>
      </c>
      <c r="BF159" s="91">
        <f>IF($N$159="snížená",$J$159,0)</f>
        <v>0</v>
      </c>
      <c r="BG159" s="91">
        <f>IF($N$159="zákl. přenesená",$J$159,0)</f>
        <v>0</v>
      </c>
      <c r="BH159" s="91">
        <f>IF($N$159="sníž. přenesená",$J$159,0)</f>
        <v>0</v>
      </c>
      <c r="BI159" s="91">
        <f>IF($N$159="nulová",$J$159,0)</f>
        <v>0</v>
      </c>
      <c r="BJ159" s="40" t="s">
        <v>37</v>
      </c>
      <c r="BK159" s="91">
        <f>ROUND($I$159*$H$159,2)</f>
        <v>0</v>
      </c>
      <c r="BL159" s="40" t="s">
        <v>94</v>
      </c>
      <c r="BM159" s="40" t="s">
        <v>584</v>
      </c>
    </row>
    <row r="160" spans="2:65" s="6" customFormat="1" ht="15.75" customHeight="1">
      <c r="B160" s="92"/>
      <c r="D160" s="93" t="s">
        <v>95</v>
      </c>
      <c r="E160" s="94"/>
      <c r="F160" s="94" t="s">
        <v>585</v>
      </c>
      <c r="H160" s="95">
        <v>3</v>
      </c>
      <c r="L160" s="92"/>
      <c r="M160" s="96"/>
      <c r="T160" s="97"/>
      <c r="AT160" s="98" t="s">
        <v>95</v>
      </c>
      <c r="AU160" s="98" t="s">
        <v>38</v>
      </c>
      <c r="AV160" s="98" t="s">
        <v>38</v>
      </c>
      <c r="AW160" s="98" t="s">
        <v>52</v>
      </c>
      <c r="AX160" s="98" t="s">
        <v>36</v>
      </c>
      <c r="AY160" s="98" t="s">
        <v>88</v>
      </c>
    </row>
    <row r="161" spans="2:65" s="6" customFormat="1" ht="15.75" customHeight="1">
      <c r="B161" s="16"/>
      <c r="C161" s="81" t="s">
        <v>148</v>
      </c>
      <c r="D161" s="81" t="s">
        <v>90</v>
      </c>
      <c r="E161" s="82" t="s">
        <v>586</v>
      </c>
      <c r="F161" s="83" t="s">
        <v>587</v>
      </c>
      <c r="G161" s="84" t="s">
        <v>93</v>
      </c>
      <c r="H161" s="85">
        <v>16</v>
      </c>
      <c r="I161" s="86"/>
      <c r="J161" s="86">
        <f>ROUND($I$161*$H$161,2)</f>
        <v>0</v>
      </c>
      <c r="K161" s="83"/>
      <c r="L161" s="16"/>
      <c r="M161" s="87"/>
      <c r="N161" s="88" t="s">
        <v>26</v>
      </c>
      <c r="O161" s="89">
        <v>0</v>
      </c>
      <c r="P161" s="89">
        <f>$O$161*$H$161</f>
        <v>0</v>
      </c>
      <c r="Q161" s="89">
        <v>0</v>
      </c>
      <c r="R161" s="89">
        <f>$Q$161*$H$161</f>
        <v>0</v>
      </c>
      <c r="S161" s="89">
        <v>0</v>
      </c>
      <c r="T161" s="90">
        <f>$S$161*$H$161</f>
        <v>0</v>
      </c>
      <c r="AR161" s="40" t="s">
        <v>94</v>
      </c>
      <c r="AT161" s="40" t="s">
        <v>90</v>
      </c>
      <c r="AU161" s="40" t="s">
        <v>38</v>
      </c>
      <c r="AY161" s="6" t="s">
        <v>88</v>
      </c>
      <c r="BE161" s="91">
        <f>IF($N$161="základní",$J$161,0)</f>
        <v>0</v>
      </c>
      <c r="BF161" s="91">
        <f>IF($N$161="snížená",$J$161,0)</f>
        <v>0</v>
      </c>
      <c r="BG161" s="91">
        <f>IF($N$161="zákl. přenesená",$J$161,0)</f>
        <v>0</v>
      </c>
      <c r="BH161" s="91">
        <f>IF($N$161="sníž. přenesená",$J$161,0)</f>
        <v>0</v>
      </c>
      <c r="BI161" s="91">
        <f>IF($N$161="nulová",$J$161,0)</f>
        <v>0</v>
      </c>
      <c r="BJ161" s="40" t="s">
        <v>38</v>
      </c>
      <c r="BK161" s="91">
        <f>ROUND($I$161*$H$161,2)</f>
        <v>0</v>
      </c>
      <c r="BL161" s="40" t="s">
        <v>94</v>
      </c>
      <c r="BM161" s="40" t="s">
        <v>588</v>
      </c>
    </row>
    <row r="162" spans="2:65" s="6" customFormat="1" ht="15.75" customHeight="1">
      <c r="B162" s="92"/>
      <c r="D162" s="93" t="s">
        <v>95</v>
      </c>
      <c r="E162" s="94"/>
      <c r="F162" s="94" t="s">
        <v>589</v>
      </c>
      <c r="H162" s="95">
        <v>16</v>
      </c>
      <c r="L162" s="92"/>
      <c r="M162" s="96"/>
      <c r="T162" s="97"/>
      <c r="AT162" s="98" t="s">
        <v>95</v>
      </c>
      <c r="AU162" s="98" t="s">
        <v>38</v>
      </c>
      <c r="AV162" s="98" t="s">
        <v>38</v>
      </c>
      <c r="AW162" s="98" t="s">
        <v>52</v>
      </c>
      <c r="AX162" s="98" t="s">
        <v>36</v>
      </c>
      <c r="AY162" s="98" t="s">
        <v>88</v>
      </c>
    </row>
    <row r="163" spans="2:65" s="6" customFormat="1" ht="15.75" customHeight="1">
      <c r="B163" s="16"/>
      <c r="C163" s="99" t="s">
        <v>151</v>
      </c>
      <c r="D163" s="99" t="s">
        <v>99</v>
      </c>
      <c r="E163" s="100" t="s">
        <v>590</v>
      </c>
      <c r="F163" s="101" t="s">
        <v>591</v>
      </c>
      <c r="G163" s="102" t="s">
        <v>93</v>
      </c>
      <c r="H163" s="103">
        <v>19.2</v>
      </c>
      <c r="I163" s="104"/>
      <c r="J163" s="104">
        <f>ROUND($I$163*$H$163,2)</f>
        <v>0</v>
      </c>
      <c r="K163" s="101"/>
      <c r="L163" s="105"/>
      <c r="M163" s="101"/>
      <c r="N163" s="106" t="s">
        <v>26</v>
      </c>
      <c r="O163" s="89">
        <v>0</v>
      </c>
      <c r="P163" s="89">
        <f>$O$163*$H$163</f>
        <v>0</v>
      </c>
      <c r="Q163" s="89">
        <v>0</v>
      </c>
      <c r="R163" s="89">
        <f>$Q$163*$H$163</f>
        <v>0</v>
      </c>
      <c r="S163" s="89">
        <v>0</v>
      </c>
      <c r="T163" s="90">
        <f>$S$163*$H$163</f>
        <v>0</v>
      </c>
      <c r="AR163" s="40" t="s">
        <v>103</v>
      </c>
      <c r="AT163" s="40" t="s">
        <v>99</v>
      </c>
      <c r="AU163" s="40" t="s">
        <v>38</v>
      </c>
      <c r="AY163" s="6" t="s">
        <v>88</v>
      </c>
      <c r="BE163" s="91">
        <f>IF($N$163="základní",$J$163,0)</f>
        <v>0</v>
      </c>
      <c r="BF163" s="91">
        <f>IF($N$163="snížená",$J$163,0)</f>
        <v>0</v>
      </c>
      <c r="BG163" s="91">
        <f>IF($N$163="zákl. přenesená",$J$163,0)</f>
        <v>0</v>
      </c>
      <c r="BH163" s="91">
        <f>IF($N$163="sníž. přenesená",$J$163,0)</f>
        <v>0</v>
      </c>
      <c r="BI163" s="91">
        <f>IF($N$163="nulová",$J$163,0)</f>
        <v>0</v>
      </c>
      <c r="BJ163" s="40" t="s">
        <v>38</v>
      </c>
      <c r="BK163" s="91">
        <f>ROUND($I$163*$H$163,2)</f>
        <v>0</v>
      </c>
      <c r="BL163" s="40" t="s">
        <v>94</v>
      </c>
      <c r="BM163" s="40" t="s">
        <v>592</v>
      </c>
    </row>
    <row r="164" spans="2:65" s="6" customFormat="1" ht="15.75" customHeight="1">
      <c r="B164" s="92"/>
      <c r="D164" s="93" t="s">
        <v>95</v>
      </c>
      <c r="E164" s="94"/>
      <c r="F164" s="94" t="s">
        <v>593</v>
      </c>
      <c r="H164" s="95">
        <v>16</v>
      </c>
      <c r="L164" s="92"/>
      <c r="M164" s="96"/>
      <c r="T164" s="97"/>
      <c r="AT164" s="98" t="s">
        <v>95</v>
      </c>
      <c r="AU164" s="98" t="s">
        <v>38</v>
      </c>
      <c r="AV164" s="98" t="s">
        <v>38</v>
      </c>
      <c r="AW164" s="98" t="s">
        <v>52</v>
      </c>
      <c r="AX164" s="98" t="s">
        <v>36</v>
      </c>
      <c r="AY164" s="98" t="s">
        <v>88</v>
      </c>
    </row>
    <row r="165" spans="2:65" s="6" customFormat="1" ht="15.75" customHeight="1">
      <c r="B165" s="92"/>
      <c r="D165" s="107" t="s">
        <v>95</v>
      </c>
      <c r="F165" s="94" t="s">
        <v>594</v>
      </c>
      <c r="H165" s="95">
        <v>19.2</v>
      </c>
      <c r="L165" s="92"/>
      <c r="M165" s="96"/>
      <c r="T165" s="97"/>
      <c r="AT165" s="98" t="s">
        <v>95</v>
      </c>
      <c r="AU165" s="98" t="s">
        <v>38</v>
      </c>
      <c r="AV165" s="98" t="s">
        <v>38</v>
      </c>
      <c r="AW165" s="98" t="s">
        <v>36</v>
      </c>
      <c r="AX165" s="98" t="s">
        <v>37</v>
      </c>
      <c r="AY165" s="98" t="s">
        <v>88</v>
      </c>
    </row>
    <row r="166" spans="2:65" s="70" customFormat="1" ht="30.75" customHeight="1">
      <c r="B166" s="71"/>
      <c r="D166" s="72" t="s">
        <v>35</v>
      </c>
      <c r="E166" s="79" t="s">
        <v>98</v>
      </c>
      <c r="F166" s="79" t="s">
        <v>106</v>
      </c>
      <c r="J166" s="80">
        <f>$BK$166</f>
        <v>0</v>
      </c>
      <c r="L166" s="71"/>
      <c r="M166" s="75"/>
      <c r="P166" s="76">
        <f>SUM($P$167:$P$170)</f>
        <v>5.7990000000000004</v>
      </c>
      <c r="R166" s="76">
        <f>SUM($R$167:$R$170)</f>
        <v>1.8407499999999999</v>
      </c>
      <c r="T166" s="77">
        <f>SUM($T$167:$T$170)</f>
        <v>0</v>
      </c>
      <c r="AR166" s="72" t="s">
        <v>37</v>
      </c>
      <c r="AT166" s="72" t="s">
        <v>35</v>
      </c>
      <c r="AU166" s="72" t="s">
        <v>37</v>
      </c>
      <c r="AY166" s="72" t="s">
        <v>88</v>
      </c>
      <c r="BK166" s="78">
        <f>SUM($BK$167:$BK$170)</f>
        <v>0</v>
      </c>
    </row>
    <row r="167" spans="2:65" s="6" customFormat="1" ht="15.75" customHeight="1">
      <c r="B167" s="16"/>
      <c r="C167" s="81" t="s">
        <v>154</v>
      </c>
      <c r="D167" s="81" t="s">
        <v>90</v>
      </c>
      <c r="E167" s="82" t="s">
        <v>595</v>
      </c>
      <c r="F167" s="83" t="s">
        <v>596</v>
      </c>
      <c r="G167" s="84" t="s">
        <v>108</v>
      </c>
      <c r="H167" s="85">
        <v>1</v>
      </c>
      <c r="I167" s="86"/>
      <c r="J167" s="86">
        <f>ROUND($I$167*$H$167,2)</f>
        <v>0</v>
      </c>
      <c r="K167" s="83"/>
      <c r="L167" s="16"/>
      <c r="M167" s="87"/>
      <c r="N167" s="88" t="s">
        <v>25</v>
      </c>
      <c r="O167" s="89">
        <v>0.55100000000000005</v>
      </c>
      <c r="P167" s="89">
        <f>$O$167*$H$167</f>
        <v>0.55100000000000005</v>
      </c>
      <c r="Q167" s="89">
        <v>0.12939000000000001</v>
      </c>
      <c r="R167" s="89">
        <f>$Q$167*$H$167</f>
        <v>0.12939000000000001</v>
      </c>
      <c r="S167" s="89">
        <v>0</v>
      </c>
      <c r="T167" s="90">
        <f>$S$167*$H$167</f>
        <v>0</v>
      </c>
      <c r="AR167" s="40" t="s">
        <v>94</v>
      </c>
      <c r="AT167" s="40" t="s">
        <v>90</v>
      </c>
      <c r="AU167" s="40" t="s">
        <v>38</v>
      </c>
      <c r="AY167" s="6" t="s">
        <v>88</v>
      </c>
      <c r="BE167" s="91">
        <f>IF($N$167="základní",$J$167,0)</f>
        <v>0</v>
      </c>
      <c r="BF167" s="91">
        <f>IF($N$167="snížená",$J$167,0)</f>
        <v>0</v>
      </c>
      <c r="BG167" s="91">
        <f>IF($N$167="zákl. přenesená",$J$167,0)</f>
        <v>0</v>
      </c>
      <c r="BH167" s="91">
        <f>IF($N$167="sníž. přenesená",$J$167,0)</f>
        <v>0</v>
      </c>
      <c r="BI167" s="91">
        <f>IF($N$167="nulová",$J$167,0)</f>
        <v>0</v>
      </c>
      <c r="BJ167" s="40" t="s">
        <v>37</v>
      </c>
      <c r="BK167" s="91">
        <f>ROUND($I$167*$H$167,2)</f>
        <v>0</v>
      </c>
      <c r="BL167" s="40" t="s">
        <v>94</v>
      </c>
      <c r="BM167" s="40" t="s">
        <v>597</v>
      </c>
    </row>
    <row r="168" spans="2:65" s="6" customFormat="1" ht="15.75" customHeight="1">
      <c r="B168" s="92"/>
      <c r="D168" s="93" t="s">
        <v>95</v>
      </c>
      <c r="E168" s="94"/>
      <c r="F168" s="94" t="s">
        <v>598</v>
      </c>
      <c r="H168" s="95">
        <v>1</v>
      </c>
      <c r="L168" s="92"/>
      <c r="M168" s="96"/>
      <c r="T168" s="97"/>
      <c r="AT168" s="98" t="s">
        <v>95</v>
      </c>
      <c r="AU168" s="98" t="s">
        <v>38</v>
      </c>
      <c r="AV168" s="98" t="s">
        <v>38</v>
      </c>
      <c r="AW168" s="98" t="s">
        <v>52</v>
      </c>
      <c r="AX168" s="98" t="s">
        <v>36</v>
      </c>
      <c r="AY168" s="98" t="s">
        <v>88</v>
      </c>
    </row>
    <row r="169" spans="2:65" s="6" customFormat="1" ht="15.75" customHeight="1">
      <c r="B169" s="16"/>
      <c r="C169" s="81" t="s">
        <v>157</v>
      </c>
      <c r="D169" s="81" t="s">
        <v>90</v>
      </c>
      <c r="E169" s="82" t="s">
        <v>599</v>
      </c>
      <c r="F169" s="83" t="s">
        <v>600</v>
      </c>
      <c r="G169" s="84" t="s">
        <v>108</v>
      </c>
      <c r="H169" s="85">
        <v>4</v>
      </c>
      <c r="I169" s="86"/>
      <c r="J169" s="86">
        <f>ROUND($I$169*$H$169,2)</f>
        <v>0</v>
      </c>
      <c r="K169" s="83"/>
      <c r="L169" s="16"/>
      <c r="M169" s="87"/>
      <c r="N169" s="88" t="s">
        <v>25</v>
      </c>
      <c r="O169" s="89">
        <v>1.3120000000000001</v>
      </c>
      <c r="P169" s="89">
        <f>$O$169*$H$169</f>
        <v>5.2480000000000002</v>
      </c>
      <c r="Q169" s="89">
        <v>0.42784</v>
      </c>
      <c r="R169" s="89">
        <f>$Q$169*$H$169</f>
        <v>1.71136</v>
      </c>
      <c r="S169" s="89">
        <v>0</v>
      </c>
      <c r="T169" s="90">
        <f>$S$169*$H$169</f>
        <v>0</v>
      </c>
      <c r="AR169" s="40" t="s">
        <v>94</v>
      </c>
      <c r="AT169" s="40" t="s">
        <v>90</v>
      </c>
      <c r="AU169" s="40" t="s">
        <v>38</v>
      </c>
      <c r="AY169" s="6" t="s">
        <v>88</v>
      </c>
      <c r="BE169" s="91">
        <f>IF($N$169="základní",$J$169,0)</f>
        <v>0</v>
      </c>
      <c r="BF169" s="91">
        <f>IF($N$169="snížená",$J$169,0)</f>
        <v>0</v>
      </c>
      <c r="BG169" s="91">
        <f>IF($N$169="zákl. přenesená",$J$169,0)</f>
        <v>0</v>
      </c>
      <c r="BH169" s="91">
        <f>IF($N$169="sníž. přenesená",$J$169,0)</f>
        <v>0</v>
      </c>
      <c r="BI169" s="91">
        <f>IF($N$169="nulová",$J$169,0)</f>
        <v>0</v>
      </c>
      <c r="BJ169" s="40" t="s">
        <v>37</v>
      </c>
      <c r="BK169" s="91">
        <f>ROUND($I$169*$H$169,2)</f>
        <v>0</v>
      </c>
      <c r="BL169" s="40" t="s">
        <v>94</v>
      </c>
      <c r="BM169" s="40" t="s">
        <v>601</v>
      </c>
    </row>
    <row r="170" spans="2:65" s="6" customFormat="1" ht="15.75" customHeight="1">
      <c r="B170" s="92"/>
      <c r="D170" s="93" t="s">
        <v>95</v>
      </c>
      <c r="E170" s="94"/>
      <c r="F170" s="94" t="s">
        <v>602</v>
      </c>
      <c r="H170" s="95">
        <v>4</v>
      </c>
      <c r="L170" s="92"/>
      <c r="M170" s="96"/>
      <c r="T170" s="97"/>
      <c r="AT170" s="98" t="s">
        <v>95</v>
      </c>
      <c r="AU170" s="98" t="s">
        <v>38</v>
      </c>
      <c r="AV170" s="98" t="s">
        <v>38</v>
      </c>
      <c r="AW170" s="98" t="s">
        <v>52</v>
      </c>
      <c r="AX170" s="98" t="s">
        <v>36</v>
      </c>
      <c r="AY170" s="98" t="s">
        <v>88</v>
      </c>
    </row>
    <row r="171" spans="2:65" s="70" customFormat="1" ht="30.75" customHeight="1">
      <c r="B171" s="71"/>
      <c r="D171" s="72" t="s">
        <v>35</v>
      </c>
      <c r="E171" s="79" t="s">
        <v>94</v>
      </c>
      <c r="F171" s="79" t="s">
        <v>603</v>
      </c>
      <c r="J171" s="80">
        <f>$BK$171</f>
        <v>0</v>
      </c>
      <c r="L171" s="71"/>
      <c r="M171" s="75"/>
      <c r="P171" s="76">
        <f>SUM($P$172:$P$173)</f>
        <v>2.5425</v>
      </c>
      <c r="R171" s="76">
        <f>SUM($R$172:$R$173)</f>
        <v>2.8361550000000002</v>
      </c>
      <c r="T171" s="77">
        <f>SUM($T$172:$T$173)</f>
        <v>0</v>
      </c>
      <c r="AR171" s="72" t="s">
        <v>37</v>
      </c>
      <c r="AT171" s="72" t="s">
        <v>35</v>
      </c>
      <c r="AU171" s="72" t="s">
        <v>37</v>
      </c>
      <c r="AY171" s="72" t="s">
        <v>88</v>
      </c>
      <c r="BK171" s="78">
        <f>SUM($BK$172:$BK$173)</f>
        <v>0</v>
      </c>
    </row>
    <row r="172" spans="2:65" s="6" customFormat="1" ht="15.75" customHeight="1">
      <c r="B172" s="16"/>
      <c r="C172" s="81" t="s">
        <v>158</v>
      </c>
      <c r="D172" s="81" t="s">
        <v>90</v>
      </c>
      <c r="E172" s="82" t="s">
        <v>604</v>
      </c>
      <c r="F172" s="83" t="s">
        <v>605</v>
      </c>
      <c r="G172" s="84" t="s">
        <v>110</v>
      </c>
      <c r="H172" s="85">
        <v>1.5</v>
      </c>
      <c r="I172" s="86"/>
      <c r="J172" s="86">
        <f>ROUND($I$172*$H$172,2)</f>
        <v>0</v>
      </c>
      <c r="K172" s="83"/>
      <c r="L172" s="16"/>
      <c r="M172" s="87"/>
      <c r="N172" s="88" t="s">
        <v>25</v>
      </c>
      <c r="O172" s="89">
        <v>1.6950000000000001</v>
      </c>
      <c r="P172" s="89">
        <f>$O$172*$H$172</f>
        <v>2.5425</v>
      </c>
      <c r="Q172" s="89">
        <v>1.8907700000000001</v>
      </c>
      <c r="R172" s="89">
        <f>$Q$172*$H$172</f>
        <v>2.8361550000000002</v>
      </c>
      <c r="S172" s="89">
        <v>0</v>
      </c>
      <c r="T172" s="90">
        <f>$S$172*$H$172</f>
        <v>0</v>
      </c>
      <c r="AR172" s="40" t="s">
        <v>94</v>
      </c>
      <c r="AT172" s="40" t="s">
        <v>90</v>
      </c>
      <c r="AU172" s="40" t="s">
        <v>38</v>
      </c>
      <c r="AY172" s="6" t="s">
        <v>88</v>
      </c>
      <c r="BE172" s="91">
        <f>IF($N$172="základní",$J$172,0)</f>
        <v>0</v>
      </c>
      <c r="BF172" s="91">
        <f>IF($N$172="snížená",$J$172,0)</f>
        <v>0</v>
      </c>
      <c r="BG172" s="91">
        <f>IF($N$172="zákl. přenesená",$J$172,0)</f>
        <v>0</v>
      </c>
      <c r="BH172" s="91">
        <f>IF($N$172="sníž. přenesená",$J$172,0)</f>
        <v>0</v>
      </c>
      <c r="BI172" s="91">
        <f>IF($N$172="nulová",$J$172,0)</f>
        <v>0</v>
      </c>
      <c r="BJ172" s="40" t="s">
        <v>37</v>
      </c>
      <c r="BK172" s="91">
        <f>ROUND($I$172*$H$172,2)</f>
        <v>0</v>
      </c>
      <c r="BL172" s="40" t="s">
        <v>94</v>
      </c>
      <c r="BM172" s="40" t="s">
        <v>606</v>
      </c>
    </row>
    <row r="173" spans="2:65" s="6" customFormat="1" ht="15.75" customHeight="1">
      <c r="B173" s="92"/>
      <c r="D173" s="93" t="s">
        <v>95</v>
      </c>
      <c r="E173" s="94"/>
      <c r="F173" s="94" t="s">
        <v>607</v>
      </c>
      <c r="H173" s="95">
        <v>1.5</v>
      </c>
      <c r="L173" s="92"/>
      <c r="M173" s="96"/>
      <c r="T173" s="97"/>
      <c r="AT173" s="98" t="s">
        <v>95</v>
      </c>
      <c r="AU173" s="98" t="s">
        <v>38</v>
      </c>
      <c r="AV173" s="98" t="s">
        <v>38</v>
      </c>
      <c r="AW173" s="98" t="s">
        <v>52</v>
      </c>
      <c r="AX173" s="98" t="s">
        <v>36</v>
      </c>
      <c r="AY173" s="98" t="s">
        <v>88</v>
      </c>
    </row>
    <row r="174" spans="2:65" s="70" customFormat="1" ht="30.75" customHeight="1">
      <c r="B174" s="71"/>
      <c r="D174" s="72" t="s">
        <v>35</v>
      </c>
      <c r="E174" s="79" t="s">
        <v>107</v>
      </c>
      <c r="F174" s="79" t="s">
        <v>115</v>
      </c>
      <c r="J174" s="80">
        <f>$BK$174</f>
        <v>0</v>
      </c>
      <c r="L174" s="71"/>
      <c r="M174" s="75"/>
      <c r="P174" s="76">
        <f>SUM($P$175:$P$178)</f>
        <v>21.346499999999999</v>
      </c>
      <c r="R174" s="76">
        <f>SUM($R$175:$R$178)</f>
        <v>3.3811249999999999</v>
      </c>
      <c r="T174" s="77">
        <f>SUM($T$175:$T$178)</f>
        <v>0</v>
      </c>
      <c r="AR174" s="72" t="s">
        <v>37</v>
      </c>
      <c r="AT174" s="72" t="s">
        <v>35</v>
      </c>
      <c r="AU174" s="72" t="s">
        <v>37</v>
      </c>
      <c r="AY174" s="72" t="s">
        <v>88</v>
      </c>
      <c r="BK174" s="78">
        <f>SUM($BK$175:$BK$178)</f>
        <v>0</v>
      </c>
    </row>
    <row r="175" spans="2:65" s="6" customFormat="1" ht="15.75" customHeight="1">
      <c r="B175" s="16"/>
      <c r="C175" s="81" t="s">
        <v>159</v>
      </c>
      <c r="D175" s="81" t="s">
        <v>90</v>
      </c>
      <c r="E175" s="82" t="s">
        <v>117</v>
      </c>
      <c r="F175" s="83" t="s">
        <v>118</v>
      </c>
      <c r="G175" s="84" t="s">
        <v>93</v>
      </c>
      <c r="H175" s="85">
        <v>28.5</v>
      </c>
      <c r="I175" s="86"/>
      <c r="J175" s="86">
        <f>ROUND($I$175*$H$175,2)</f>
        <v>0</v>
      </c>
      <c r="K175" s="83"/>
      <c r="L175" s="16"/>
      <c r="M175" s="87"/>
      <c r="N175" s="88" t="s">
        <v>25</v>
      </c>
      <c r="O175" s="89">
        <v>2.9000000000000001E-2</v>
      </c>
      <c r="P175" s="89">
        <f>$O$175*$H$175</f>
        <v>0.82650000000000001</v>
      </c>
      <c r="Q175" s="89">
        <v>0</v>
      </c>
      <c r="R175" s="89">
        <f>$Q$175*$H$175</f>
        <v>0</v>
      </c>
      <c r="S175" s="89">
        <v>0</v>
      </c>
      <c r="T175" s="90">
        <f>$S$175*$H$175</f>
        <v>0</v>
      </c>
      <c r="AR175" s="40" t="s">
        <v>94</v>
      </c>
      <c r="AT175" s="40" t="s">
        <v>90</v>
      </c>
      <c r="AU175" s="40" t="s">
        <v>38</v>
      </c>
      <c r="AY175" s="6" t="s">
        <v>88</v>
      </c>
      <c r="BE175" s="91">
        <f>IF($N$175="základní",$J$175,0)</f>
        <v>0</v>
      </c>
      <c r="BF175" s="91">
        <f>IF($N$175="snížená",$J$175,0)</f>
        <v>0</v>
      </c>
      <c r="BG175" s="91">
        <f>IF($N$175="zákl. přenesená",$J$175,0)</f>
        <v>0</v>
      </c>
      <c r="BH175" s="91">
        <f>IF($N$175="sníž. přenesená",$J$175,0)</f>
        <v>0</v>
      </c>
      <c r="BI175" s="91">
        <f>IF($N$175="nulová",$J$175,0)</f>
        <v>0</v>
      </c>
      <c r="BJ175" s="40" t="s">
        <v>37</v>
      </c>
      <c r="BK175" s="91">
        <f>ROUND($I$175*$H$175,2)</f>
        <v>0</v>
      </c>
      <c r="BL175" s="40" t="s">
        <v>94</v>
      </c>
      <c r="BM175" s="40" t="s">
        <v>608</v>
      </c>
    </row>
    <row r="176" spans="2:65" s="6" customFormat="1" ht="15.75" customHeight="1">
      <c r="B176" s="92"/>
      <c r="D176" s="93" t="s">
        <v>95</v>
      </c>
      <c r="E176" s="94"/>
      <c r="F176" s="94" t="s">
        <v>609</v>
      </c>
      <c r="H176" s="95">
        <v>28.5</v>
      </c>
      <c r="L176" s="92"/>
      <c r="M176" s="96"/>
      <c r="T176" s="97"/>
      <c r="AT176" s="98" t="s">
        <v>95</v>
      </c>
      <c r="AU176" s="98" t="s">
        <v>38</v>
      </c>
      <c r="AV176" s="98" t="s">
        <v>38</v>
      </c>
      <c r="AW176" s="98" t="s">
        <v>52</v>
      </c>
      <c r="AX176" s="98" t="s">
        <v>36</v>
      </c>
      <c r="AY176" s="98" t="s">
        <v>88</v>
      </c>
    </row>
    <row r="177" spans="2:65" s="6" customFormat="1" ht="15.75" customHeight="1">
      <c r="B177" s="16"/>
      <c r="C177" s="81" t="s">
        <v>160</v>
      </c>
      <c r="D177" s="81" t="s">
        <v>90</v>
      </c>
      <c r="E177" s="82" t="s">
        <v>120</v>
      </c>
      <c r="F177" s="83" t="s">
        <v>121</v>
      </c>
      <c r="G177" s="84" t="s">
        <v>93</v>
      </c>
      <c r="H177" s="85">
        <v>28.5</v>
      </c>
      <c r="I177" s="86"/>
      <c r="J177" s="86">
        <f>ROUND($I$177*$H$177,2)</f>
        <v>0</v>
      </c>
      <c r="K177" s="83"/>
      <c r="L177" s="16"/>
      <c r="M177" s="87"/>
      <c r="N177" s="88" t="s">
        <v>25</v>
      </c>
      <c r="O177" s="89">
        <v>0.72</v>
      </c>
      <c r="P177" s="89">
        <f>$O$177*$H$177</f>
        <v>20.52</v>
      </c>
      <c r="Q177" s="89">
        <v>8.4250000000000005E-2</v>
      </c>
      <c r="R177" s="89">
        <f>$Q$177*$H$177</f>
        <v>2.401125</v>
      </c>
      <c r="S177" s="89">
        <v>0</v>
      </c>
      <c r="T177" s="90">
        <f>$S$177*$H$177</f>
        <v>0</v>
      </c>
      <c r="AR177" s="40" t="s">
        <v>94</v>
      </c>
      <c r="AT177" s="40" t="s">
        <v>90</v>
      </c>
      <c r="AU177" s="40" t="s">
        <v>38</v>
      </c>
      <c r="AY177" s="6" t="s">
        <v>88</v>
      </c>
      <c r="BE177" s="91">
        <f>IF($N$177="základní",$J$177,0)</f>
        <v>0</v>
      </c>
      <c r="BF177" s="91">
        <f>IF($N$177="snížená",$J$177,0)</f>
        <v>0</v>
      </c>
      <c r="BG177" s="91">
        <f>IF($N$177="zákl. přenesená",$J$177,0)</f>
        <v>0</v>
      </c>
      <c r="BH177" s="91">
        <f>IF($N$177="sníž. přenesená",$J$177,0)</f>
        <v>0</v>
      </c>
      <c r="BI177" s="91">
        <f>IF($N$177="nulová",$J$177,0)</f>
        <v>0</v>
      </c>
      <c r="BJ177" s="40" t="s">
        <v>37</v>
      </c>
      <c r="BK177" s="91">
        <f>ROUND($I$177*$H$177,2)</f>
        <v>0</v>
      </c>
      <c r="BL177" s="40" t="s">
        <v>94</v>
      </c>
      <c r="BM177" s="40" t="s">
        <v>610</v>
      </c>
    </row>
    <row r="178" spans="2:65" s="6" customFormat="1" ht="15.75" customHeight="1">
      <c r="B178" s="16"/>
      <c r="C178" s="102" t="s">
        <v>163</v>
      </c>
      <c r="D178" s="102" t="s">
        <v>99</v>
      </c>
      <c r="E178" s="100" t="s">
        <v>123</v>
      </c>
      <c r="F178" s="101" t="s">
        <v>124</v>
      </c>
      <c r="G178" s="102" t="s">
        <v>93</v>
      </c>
      <c r="H178" s="103">
        <v>7</v>
      </c>
      <c r="I178" s="104"/>
      <c r="J178" s="104">
        <f>ROUND($I$178*$H$178,2)</f>
        <v>0</v>
      </c>
      <c r="K178" s="101"/>
      <c r="L178" s="105"/>
      <c r="M178" s="101"/>
      <c r="N178" s="106" t="s">
        <v>25</v>
      </c>
      <c r="O178" s="89">
        <v>0</v>
      </c>
      <c r="P178" s="89">
        <f>$O$178*$H$178</f>
        <v>0</v>
      </c>
      <c r="Q178" s="89">
        <v>0.14000000000000001</v>
      </c>
      <c r="R178" s="89">
        <f>$Q$178*$H$178</f>
        <v>0.98000000000000009</v>
      </c>
      <c r="S178" s="89">
        <v>0</v>
      </c>
      <c r="T178" s="90">
        <f>$S$178*$H$178</f>
        <v>0</v>
      </c>
      <c r="AR178" s="40" t="s">
        <v>103</v>
      </c>
      <c r="AT178" s="40" t="s">
        <v>99</v>
      </c>
      <c r="AU178" s="40" t="s">
        <v>38</v>
      </c>
      <c r="AY178" s="40" t="s">
        <v>88</v>
      </c>
      <c r="BE178" s="91">
        <f>IF($N$178="základní",$J$178,0)</f>
        <v>0</v>
      </c>
      <c r="BF178" s="91">
        <f>IF($N$178="snížená",$J$178,0)</f>
        <v>0</v>
      </c>
      <c r="BG178" s="91">
        <f>IF($N$178="zákl. přenesená",$J$178,0)</f>
        <v>0</v>
      </c>
      <c r="BH178" s="91">
        <f>IF($N$178="sníž. přenesená",$J$178,0)</f>
        <v>0</v>
      </c>
      <c r="BI178" s="91">
        <f>IF($N$178="nulová",$J$178,0)</f>
        <v>0</v>
      </c>
      <c r="BJ178" s="40" t="s">
        <v>37</v>
      </c>
      <c r="BK178" s="91">
        <f>ROUND($I$178*$H$178,2)</f>
        <v>0</v>
      </c>
      <c r="BL178" s="40" t="s">
        <v>94</v>
      </c>
      <c r="BM178" s="40" t="s">
        <v>611</v>
      </c>
    </row>
    <row r="179" spans="2:65" s="70" customFormat="1" ht="30.75" customHeight="1">
      <c r="B179" s="71"/>
      <c r="D179" s="72" t="s">
        <v>35</v>
      </c>
      <c r="E179" s="79" t="s">
        <v>109</v>
      </c>
      <c r="F179" s="79" t="s">
        <v>125</v>
      </c>
      <c r="J179" s="80">
        <f>$BK$179</f>
        <v>0</v>
      </c>
      <c r="L179" s="71"/>
      <c r="M179" s="75"/>
      <c r="P179" s="76">
        <f>SUM($P$180:$P$441)</f>
        <v>4881.6931489999997</v>
      </c>
      <c r="R179" s="76">
        <f>SUM($R$180:$R$441)</f>
        <v>104.94102961000002</v>
      </c>
      <c r="T179" s="77">
        <f>SUM($T$180:$T$441)</f>
        <v>0</v>
      </c>
      <c r="AR179" s="72" t="s">
        <v>37</v>
      </c>
      <c r="AT179" s="72" t="s">
        <v>35</v>
      </c>
      <c r="AU179" s="72" t="s">
        <v>37</v>
      </c>
      <c r="AY179" s="72" t="s">
        <v>88</v>
      </c>
      <c r="BK179" s="78">
        <f>SUM($BK$180:$BK$441)</f>
        <v>0</v>
      </c>
    </row>
    <row r="180" spans="2:65" s="6" customFormat="1" ht="15.75" customHeight="1">
      <c r="B180" s="16"/>
      <c r="C180" s="84" t="s">
        <v>164</v>
      </c>
      <c r="D180" s="84" t="s">
        <v>90</v>
      </c>
      <c r="E180" s="82" t="s">
        <v>612</v>
      </c>
      <c r="F180" s="83" t="s">
        <v>613</v>
      </c>
      <c r="G180" s="84" t="s">
        <v>93</v>
      </c>
      <c r="H180" s="85">
        <v>312.73200000000003</v>
      </c>
      <c r="I180" s="86"/>
      <c r="J180" s="86">
        <f>ROUND($I$180*$H$180,2)</f>
        <v>0</v>
      </c>
      <c r="K180" s="83"/>
      <c r="L180" s="16"/>
      <c r="M180" s="87"/>
      <c r="N180" s="88" t="s">
        <v>25</v>
      </c>
      <c r="O180" s="89">
        <v>0.187</v>
      </c>
      <c r="P180" s="89">
        <f>$O$180*$H$180</f>
        <v>58.480884000000003</v>
      </c>
      <c r="Q180" s="89">
        <v>6.0099999999999997E-3</v>
      </c>
      <c r="R180" s="89">
        <f>$Q$180*$H$180</f>
        <v>1.87951932</v>
      </c>
      <c r="S180" s="89">
        <v>0</v>
      </c>
      <c r="T180" s="90">
        <f>$S$180*$H$180</f>
        <v>0</v>
      </c>
      <c r="AR180" s="40" t="s">
        <v>94</v>
      </c>
      <c r="AT180" s="40" t="s">
        <v>90</v>
      </c>
      <c r="AU180" s="40" t="s">
        <v>38</v>
      </c>
      <c r="AY180" s="40" t="s">
        <v>88</v>
      </c>
      <c r="BE180" s="91">
        <f>IF($N$180="základní",$J$180,0)</f>
        <v>0</v>
      </c>
      <c r="BF180" s="91">
        <f>IF($N$180="snížená",$J$180,0)</f>
        <v>0</v>
      </c>
      <c r="BG180" s="91">
        <f>IF($N$180="zákl. přenesená",$J$180,0)</f>
        <v>0</v>
      </c>
      <c r="BH180" s="91">
        <f>IF($N$180="sníž. přenesená",$J$180,0)</f>
        <v>0</v>
      </c>
      <c r="BI180" s="91">
        <f>IF($N$180="nulová",$J$180,0)</f>
        <v>0</v>
      </c>
      <c r="BJ180" s="40" t="s">
        <v>37</v>
      </c>
      <c r="BK180" s="91">
        <f>ROUND($I$180*$H$180,2)</f>
        <v>0</v>
      </c>
      <c r="BL180" s="40" t="s">
        <v>94</v>
      </c>
      <c r="BM180" s="40" t="s">
        <v>614</v>
      </c>
    </row>
    <row r="181" spans="2:65" s="6" customFormat="1" ht="39" customHeight="1">
      <c r="B181" s="92"/>
      <c r="D181" s="93" t="s">
        <v>95</v>
      </c>
      <c r="E181" s="94"/>
      <c r="F181" s="94" t="s">
        <v>615</v>
      </c>
      <c r="H181" s="95">
        <v>292.27249999999998</v>
      </c>
      <c r="L181" s="92"/>
      <c r="M181" s="96"/>
      <c r="T181" s="97"/>
      <c r="AT181" s="98" t="s">
        <v>95</v>
      </c>
      <c r="AU181" s="98" t="s">
        <v>38</v>
      </c>
      <c r="AV181" s="98" t="s">
        <v>38</v>
      </c>
      <c r="AW181" s="98" t="s">
        <v>52</v>
      </c>
      <c r="AX181" s="98" t="s">
        <v>36</v>
      </c>
      <c r="AY181" s="98" t="s">
        <v>88</v>
      </c>
    </row>
    <row r="182" spans="2:65" s="6" customFormat="1" ht="15.75" customHeight="1">
      <c r="B182" s="92"/>
      <c r="D182" s="107" t="s">
        <v>95</v>
      </c>
      <c r="E182" s="98"/>
      <c r="F182" s="94" t="s">
        <v>616</v>
      </c>
      <c r="H182" s="95">
        <v>20.459109999999999</v>
      </c>
      <c r="L182" s="92"/>
      <c r="M182" s="96"/>
      <c r="T182" s="97"/>
      <c r="AT182" s="98" t="s">
        <v>95</v>
      </c>
      <c r="AU182" s="98" t="s">
        <v>38</v>
      </c>
      <c r="AV182" s="98" t="s">
        <v>38</v>
      </c>
      <c r="AW182" s="98" t="s">
        <v>52</v>
      </c>
      <c r="AX182" s="98" t="s">
        <v>36</v>
      </c>
      <c r="AY182" s="98" t="s">
        <v>88</v>
      </c>
    </row>
    <row r="183" spans="2:65" s="6" customFormat="1" ht="15.75" customHeight="1">
      <c r="B183" s="16"/>
      <c r="C183" s="81" t="s">
        <v>165</v>
      </c>
      <c r="D183" s="81" t="s">
        <v>90</v>
      </c>
      <c r="E183" s="82" t="s">
        <v>617</v>
      </c>
      <c r="F183" s="83" t="s">
        <v>618</v>
      </c>
      <c r="G183" s="84" t="s">
        <v>93</v>
      </c>
      <c r="H183" s="85">
        <v>13.55</v>
      </c>
      <c r="I183" s="86"/>
      <c r="J183" s="86">
        <f>ROUND($I$183*$H$183,2)</f>
        <v>0</v>
      </c>
      <c r="K183" s="83"/>
      <c r="L183" s="16"/>
      <c r="M183" s="87"/>
      <c r="N183" s="88" t="s">
        <v>25</v>
      </c>
      <c r="O183" s="89">
        <v>0.255</v>
      </c>
      <c r="P183" s="89">
        <f>$O$183*$H$183</f>
        <v>3.4552500000000004</v>
      </c>
      <c r="Q183" s="89">
        <v>1.5820000000000001E-2</v>
      </c>
      <c r="R183" s="89">
        <f>$Q$183*$H$183</f>
        <v>0.21436100000000002</v>
      </c>
      <c r="S183" s="89">
        <v>0</v>
      </c>
      <c r="T183" s="90">
        <f>$S$183*$H$183</f>
        <v>0</v>
      </c>
      <c r="AR183" s="40" t="s">
        <v>94</v>
      </c>
      <c r="AT183" s="40" t="s">
        <v>90</v>
      </c>
      <c r="AU183" s="40" t="s">
        <v>38</v>
      </c>
      <c r="AY183" s="6" t="s">
        <v>88</v>
      </c>
      <c r="BE183" s="91">
        <f>IF($N$183="základní",$J$183,0)</f>
        <v>0</v>
      </c>
      <c r="BF183" s="91">
        <f>IF($N$183="snížená",$J$183,0)</f>
        <v>0</v>
      </c>
      <c r="BG183" s="91">
        <f>IF($N$183="zákl. přenesená",$J$183,0)</f>
        <v>0</v>
      </c>
      <c r="BH183" s="91">
        <f>IF($N$183="sníž. přenesená",$J$183,0)</f>
        <v>0</v>
      </c>
      <c r="BI183" s="91">
        <f>IF($N$183="nulová",$J$183,0)</f>
        <v>0</v>
      </c>
      <c r="BJ183" s="40" t="s">
        <v>37</v>
      </c>
      <c r="BK183" s="91">
        <f>ROUND($I$183*$H$183,2)</f>
        <v>0</v>
      </c>
      <c r="BL183" s="40" t="s">
        <v>94</v>
      </c>
      <c r="BM183" s="40" t="s">
        <v>619</v>
      </c>
    </row>
    <row r="184" spans="2:65" s="6" customFormat="1" ht="15.75" customHeight="1">
      <c r="B184" s="92"/>
      <c r="D184" s="93" t="s">
        <v>95</v>
      </c>
      <c r="E184" s="94"/>
      <c r="F184" s="94" t="s">
        <v>620</v>
      </c>
      <c r="H184" s="95">
        <v>13.55</v>
      </c>
      <c r="L184" s="92"/>
      <c r="M184" s="96"/>
      <c r="T184" s="97"/>
      <c r="AT184" s="98" t="s">
        <v>95</v>
      </c>
      <c r="AU184" s="98" t="s">
        <v>38</v>
      </c>
      <c r="AV184" s="98" t="s">
        <v>38</v>
      </c>
      <c r="AW184" s="98" t="s">
        <v>52</v>
      </c>
      <c r="AX184" s="98" t="s">
        <v>36</v>
      </c>
      <c r="AY184" s="98" t="s">
        <v>88</v>
      </c>
    </row>
    <row r="185" spans="2:65" s="6" customFormat="1" ht="27" customHeight="1">
      <c r="B185" s="16"/>
      <c r="C185" s="81" t="s">
        <v>166</v>
      </c>
      <c r="D185" s="81" t="s">
        <v>90</v>
      </c>
      <c r="E185" s="82" t="s">
        <v>127</v>
      </c>
      <c r="F185" s="83" t="s">
        <v>128</v>
      </c>
      <c r="G185" s="84" t="s">
        <v>93</v>
      </c>
      <c r="H185" s="85">
        <v>151.21600000000001</v>
      </c>
      <c r="I185" s="86"/>
      <c r="J185" s="86">
        <f>ROUND($I$185*$H$185,2)</f>
        <v>0</v>
      </c>
      <c r="K185" s="83"/>
      <c r="L185" s="16"/>
      <c r="M185" s="87"/>
      <c r="N185" s="88" t="s">
        <v>25</v>
      </c>
      <c r="O185" s="89">
        <v>0.998</v>
      </c>
      <c r="P185" s="89">
        <f>$O$185*$H$185</f>
        <v>150.913568</v>
      </c>
      <c r="Q185" s="89">
        <v>5.731E-2</v>
      </c>
      <c r="R185" s="89">
        <f>$Q$185*$H$185</f>
        <v>8.6661889600000013</v>
      </c>
      <c r="S185" s="89">
        <v>0</v>
      </c>
      <c r="T185" s="90">
        <f>$S$185*$H$185</f>
        <v>0</v>
      </c>
      <c r="AR185" s="40" t="s">
        <v>94</v>
      </c>
      <c r="AT185" s="40" t="s">
        <v>90</v>
      </c>
      <c r="AU185" s="40" t="s">
        <v>38</v>
      </c>
      <c r="AY185" s="6" t="s">
        <v>88</v>
      </c>
      <c r="BE185" s="91">
        <f>IF($N$185="základní",$J$185,0)</f>
        <v>0</v>
      </c>
      <c r="BF185" s="91">
        <f>IF($N$185="snížená",$J$185,0)</f>
        <v>0</v>
      </c>
      <c r="BG185" s="91">
        <f>IF($N$185="zákl. přenesená",$J$185,0)</f>
        <v>0</v>
      </c>
      <c r="BH185" s="91">
        <f>IF($N$185="sníž. přenesená",$J$185,0)</f>
        <v>0</v>
      </c>
      <c r="BI185" s="91">
        <f>IF($N$185="nulová",$J$185,0)</f>
        <v>0</v>
      </c>
      <c r="BJ185" s="40" t="s">
        <v>37</v>
      </c>
      <c r="BK185" s="91">
        <f>ROUND($I$185*$H$185,2)</f>
        <v>0</v>
      </c>
      <c r="BL185" s="40" t="s">
        <v>94</v>
      </c>
      <c r="BM185" s="40" t="s">
        <v>621</v>
      </c>
    </row>
    <row r="186" spans="2:65" s="6" customFormat="1" ht="15.75" customHeight="1">
      <c r="B186" s="108"/>
      <c r="D186" s="93" t="s">
        <v>95</v>
      </c>
      <c r="E186" s="110"/>
      <c r="F186" s="110" t="s">
        <v>622</v>
      </c>
      <c r="H186" s="109"/>
      <c r="L186" s="108"/>
      <c r="M186" s="111"/>
      <c r="T186" s="112"/>
      <c r="AT186" s="109" t="s">
        <v>95</v>
      </c>
      <c r="AU186" s="109" t="s">
        <v>38</v>
      </c>
      <c r="AV186" s="109" t="s">
        <v>37</v>
      </c>
      <c r="AW186" s="109" t="s">
        <v>52</v>
      </c>
      <c r="AX186" s="109" t="s">
        <v>36</v>
      </c>
      <c r="AY186" s="109" t="s">
        <v>88</v>
      </c>
    </row>
    <row r="187" spans="2:65" s="6" customFormat="1" ht="15.75" customHeight="1">
      <c r="B187" s="92"/>
      <c r="D187" s="107" t="s">
        <v>95</v>
      </c>
      <c r="E187" s="98"/>
      <c r="F187" s="94" t="s">
        <v>623</v>
      </c>
      <c r="H187" s="95">
        <v>45.45</v>
      </c>
      <c r="L187" s="92"/>
      <c r="M187" s="96"/>
      <c r="T187" s="97"/>
      <c r="AT187" s="98" t="s">
        <v>95</v>
      </c>
      <c r="AU187" s="98" t="s">
        <v>38</v>
      </c>
      <c r="AV187" s="98" t="s">
        <v>38</v>
      </c>
      <c r="AW187" s="98" t="s">
        <v>52</v>
      </c>
      <c r="AX187" s="98" t="s">
        <v>36</v>
      </c>
      <c r="AY187" s="98" t="s">
        <v>88</v>
      </c>
    </row>
    <row r="188" spans="2:65" s="6" customFormat="1" ht="15.75" customHeight="1">
      <c r="B188" s="92"/>
      <c r="D188" s="107" t="s">
        <v>95</v>
      </c>
      <c r="E188" s="98"/>
      <c r="F188" s="94" t="s">
        <v>624</v>
      </c>
      <c r="H188" s="95">
        <v>25.447500000000002</v>
      </c>
      <c r="L188" s="92"/>
      <c r="M188" s="96"/>
      <c r="T188" s="97"/>
      <c r="AT188" s="98" t="s">
        <v>95</v>
      </c>
      <c r="AU188" s="98" t="s">
        <v>38</v>
      </c>
      <c r="AV188" s="98" t="s">
        <v>38</v>
      </c>
      <c r="AW188" s="98" t="s">
        <v>52</v>
      </c>
      <c r="AX188" s="98" t="s">
        <v>36</v>
      </c>
      <c r="AY188" s="98" t="s">
        <v>88</v>
      </c>
    </row>
    <row r="189" spans="2:65" s="6" customFormat="1" ht="15.75" customHeight="1">
      <c r="B189" s="92"/>
      <c r="D189" s="107" t="s">
        <v>95</v>
      </c>
      <c r="E189" s="98"/>
      <c r="F189" s="94" t="s">
        <v>625</v>
      </c>
      <c r="H189" s="95">
        <v>23.76</v>
      </c>
      <c r="L189" s="92"/>
      <c r="M189" s="96"/>
      <c r="T189" s="97"/>
      <c r="AT189" s="98" t="s">
        <v>95</v>
      </c>
      <c r="AU189" s="98" t="s">
        <v>38</v>
      </c>
      <c r="AV189" s="98" t="s">
        <v>38</v>
      </c>
      <c r="AW189" s="98" t="s">
        <v>52</v>
      </c>
      <c r="AX189" s="98" t="s">
        <v>36</v>
      </c>
      <c r="AY189" s="98" t="s">
        <v>88</v>
      </c>
    </row>
    <row r="190" spans="2:65" s="6" customFormat="1" ht="15.75" customHeight="1">
      <c r="B190" s="92"/>
      <c r="D190" s="107" t="s">
        <v>95</v>
      </c>
      <c r="E190" s="98"/>
      <c r="F190" s="94" t="s">
        <v>626</v>
      </c>
      <c r="H190" s="95">
        <v>0.94499999999999995</v>
      </c>
      <c r="L190" s="92"/>
      <c r="M190" s="96"/>
      <c r="T190" s="97"/>
      <c r="AT190" s="98" t="s">
        <v>95</v>
      </c>
      <c r="AU190" s="98" t="s">
        <v>38</v>
      </c>
      <c r="AV190" s="98" t="s">
        <v>38</v>
      </c>
      <c r="AW190" s="98" t="s">
        <v>52</v>
      </c>
      <c r="AX190" s="98" t="s">
        <v>36</v>
      </c>
      <c r="AY190" s="98" t="s">
        <v>88</v>
      </c>
    </row>
    <row r="191" spans="2:65" s="6" customFormat="1" ht="15.75" customHeight="1">
      <c r="B191" s="92"/>
      <c r="D191" s="107" t="s">
        <v>95</v>
      </c>
      <c r="E191" s="98"/>
      <c r="F191" s="94" t="s">
        <v>627</v>
      </c>
      <c r="H191" s="95">
        <v>13.1175</v>
      </c>
      <c r="L191" s="92"/>
      <c r="M191" s="96"/>
      <c r="T191" s="97"/>
      <c r="AT191" s="98" t="s">
        <v>95</v>
      </c>
      <c r="AU191" s="98" t="s">
        <v>38</v>
      </c>
      <c r="AV191" s="98" t="s">
        <v>38</v>
      </c>
      <c r="AW191" s="98" t="s">
        <v>52</v>
      </c>
      <c r="AX191" s="98" t="s">
        <v>36</v>
      </c>
      <c r="AY191" s="98" t="s">
        <v>88</v>
      </c>
    </row>
    <row r="192" spans="2:65" s="6" customFormat="1" ht="15.75" customHeight="1">
      <c r="B192" s="92"/>
      <c r="D192" s="107" t="s">
        <v>95</v>
      </c>
      <c r="E192" s="98"/>
      <c r="F192" s="94" t="s">
        <v>628</v>
      </c>
      <c r="H192" s="95">
        <v>4.5</v>
      </c>
      <c r="L192" s="92"/>
      <c r="M192" s="96"/>
      <c r="T192" s="97"/>
      <c r="AT192" s="98" t="s">
        <v>95</v>
      </c>
      <c r="AU192" s="98" t="s">
        <v>38</v>
      </c>
      <c r="AV192" s="98" t="s">
        <v>38</v>
      </c>
      <c r="AW192" s="98" t="s">
        <v>52</v>
      </c>
      <c r="AX192" s="98" t="s">
        <v>36</v>
      </c>
      <c r="AY192" s="98" t="s">
        <v>88</v>
      </c>
    </row>
    <row r="193" spans="2:51" s="6" customFormat="1" ht="15.75" customHeight="1">
      <c r="B193" s="92"/>
      <c r="D193" s="107" t="s">
        <v>95</v>
      </c>
      <c r="E193" s="98"/>
      <c r="F193" s="94" t="s">
        <v>629</v>
      </c>
      <c r="H193" s="95">
        <v>0.94499999999999995</v>
      </c>
      <c r="L193" s="92"/>
      <c r="M193" s="96"/>
      <c r="T193" s="97"/>
      <c r="AT193" s="98" t="s">
        <v>95</v>
      </c>
      <c r="AU193" s="98" t="s">
        <v>38</v>
      </c>
      <c r="AV193" s="98" t="s">
        <v>38</v>
      </c>
      <c r="AW193" s="98" t="s">
        <v>52</v>
      </c>
      <c r="AX193" s="98" t="s">
        <v>36</v>
      </c>
      <c r="AY193" s="98" t="s">
        <v>88</v>
      </c>
    </row>
    <row r="194" spans="2:51" s="6" customFormat="1" ht="15.75" customHeight="1">
      <c r="B194" s="92"/>
      <c r="D194" s="107" t="s">
        <v>95</v>
      </c>
      <c r="E194" s="98"/>
      <c r="F194" s="94" t="s">
        <v>630</v>
      </c>
      <c r="H194" s="95">
        <v>2.4300000000000002</v>
      </c>
      <c r="L194" s="92"/>
      <c r="M194" s="96"/>
      <c r="T194" s="97"/>
      <c r="AT194" s="98" t="s">
        <v>95</v>
      </c>
      <c r="AU194" s="98" t="s">
        <v>38</v>
      </c>
      <c r="AV194" s="98" t="s">
        <v>38</v>
      </c>
      <c r="AW194" s="98" t="s">
        <v>52</v>
      </c>
      <c r="AX194" s="98" t="s">
        <v>36</v>
      </c>
      <c r="AY194" s="98" t="s">
        <v>88</v>
      </c>
    </row>
    <row r="195" spans="2:51" s="6" customFormat="1" ht="15.75" customHeight="1">
      <c r="B195" s="92"/>
      <c r="D195" s="107" t="s">
        <v>95</v>
      </c>
      <c r="E195" s="98"/>
      <c r="F195" s="94" t="s">
        <v>631</v>
      </c>
      <c r="H195" s="95">
        <v>1.62</v>
      </c>
      <c r="L195" s="92"/>
      <c r="M195" s="96"/>
      <c r="T195" s="97"/>
      <c r="AT195" s="98" t="s">
        <v>95</v>
      </c>
      <c r="AU195" s="98" t="s">
        <v>38</v>
      </c>
      <c r="AV195" s="98" t="s">
        <v>38</v>
      </c>
      <c r="AW195" s="98" t="s">
        <v>52</v>
      </c>
      <c r="AX195" s="98" t="s">
        <v>36</v>
      </c>
      <c r="AY195" s="98" t="s">
        <v>88</v>
      </c>
    </row>
    <row r="196" spans="2:51" s="6" customFormat="1" ht="15.75" customHeight="1">
      <c r="B196" s="92"/>
      <c r="D196" s="107" t="s">
        <v>95</v>
      </c>
      <c r="E196" s="98"/>
      <c r="F196" s="94" t="s">
        <v>632</v>
      </c>
      <c r="H196" s="95">
        <v>2.0924999999999998</v>
      </c>
      <c r="L196" s="92"/>
      <c r="M196" s="96"/>
      <c r="T196" s="97"/>
      <c r="AT196" s="98" t="s">
        <v>95</v>
      </c>
      <c r="AU196" s="98" t="s">
        <v>38</v>
      </c>
      <c r="AV196" s="98" t="s">
        <v>38</v>
      </c>
      <c r="AW196" s="98" t="s">
        <v>52</v>
      </c>
      <c r="AX196" s="98" t="s">
        <v>36</v>
      </c>
      <c r="AY196" s="98" t="s">
        <v>88</v>
      </c>
    </row>
    <row r="197" spans="2:51" s="6" customFormat="1" ht="15.75" customHeight="1">
      <c r="B197" s="92"/>
      <c r="D197" s="107" t="s">
        <v>95</v>
      </c>
      <c r="E197" s="98"/>
      <c r="F197" s="94" t="s">
        <v>633</v>
      </c>
      <c r="H197" s="95">
        <v>1.08</v>
      </c>
      <c r="L197" s="92"/>
      <c r="M197" s="96"/>
      <c r="T197" s="97"/>
      <c r="AT197" s="98" t="s">
        <v>95</v>
      </c>
      <c r="AU197" s="98" t="s">
        <v>38</v>
      </c>
      <c r="AV197" s="98" t="s">
        <v>38</v>
      </c>
      <c r="AW197" s="98" t="s">
        <v>52</v>
      </c>
      <c r="AX197" s="98" t="s">
        <v>36</v>
      </c>
      <c r="AY197" s="98" t="s">
        <v>88</v>
      </c>
    </row>
    <row r="198" spans="2:51" s="6" customFormat="1" ht="15.75" customHeight="1">
      <c r="B198" s="92"/>
      <c r="D198" s="107" t="s">
        <v>95</v>
      </c>
      <c r="E198" s="98"/>
      <c r="F198" s="94" t="s">
        <v>634</v>
      </c>
      <c r="H198" s="95">
        <v>2.4300000000000002</v>
      </c>
      <c r="L198" s="92"/>
      <c r="M198" s="96"/>
      <c r="T198" s="97"/>
      <c r="AT198" s="98" t="s">
        <v>95</v>
      </c>
      <c r="AU198" s="98" t="s">
        <v>38</v>
      </c>
      <c r="AV198" s="98" t="s">
        <v>38</v>
      </c>
      <c r="AW198" s="98" t="s">
        <v>52</v>
      </c>
      <c r="AX198" s="98" t="s">
        <v>36</v>
      </c>
      <c r="AY198" s="98" t="s">
        <v>88</v>
      </c>
    </row>
    <row r="199" spans="2:51" s="6" customFormat="1" ht="15.75" customHeight="1">
      <c r="B199" s="92"/>
      <c r="D199" s="107" t="s">
        <v>95</v>
      </c>
      <c r="E199" s="98"/>
      <c r="F199" s="94" t="s">
        <v>635</v>
      </c>
      <c r="H199" s="95">
        <v>3.51</v>
      </c>
      <c r="L199" s="92"/>
      <c r="M199" s="96"/>
      <c r="T199" s="97"/>
      <c r="AT199" s="98" t="s">
        <v>95</v>
      </c>
      <c r="AU199" s="98" t="s">
        <v>38</v>
      </c>
      <c r="AV199" s="98" t="s">
        <v>38</v>
      </c>
      <c r="AW199" s="98" t="s">
        <v>52</v>
      </c>
      <c r="AX199" s="98" t="s">
        <v>36</v>
      </c>
      <c r="AY199" s="98" t="s">
        <v>88</v>
      </c>
    </row>
    <row r="200" spans="2:51" s="6" customFormat="1" ht="15.75" customHeight="1">
      <c r="B200" s="92"/>
      <c r="D200" s="107" t="s">
        <v>95</v>
      </c>
      <c r="E200" s="98"/>
      <c r="F200" s="94" t="s">
        <v>636</v>
      </c>
      <c r="H200" s="95">
        <v>3.42</v>
      </c>
      <c r="L200" s="92"/>
      <c r="M200" s="96"/>
      <c r="T200" s="97"/>
      <c r="AT200" s="98" t="s">
        <v>95</v>
      </c>
      <c r="AU200" s="98" t="s">
        <v>38</v>
      </c>
      <c r="AV200" s="98" t="s">
        <v>38</v>
      </c>
      <c r="AW200" s="98" t="s">
        <v>52</v>
      </c>
      <c r="AX200" s="98" t="s">
        <v>36</v>
      </c>
      <c r="AY200" s="98" t="s">
        <v>88</v>
      </c>
    </row>
    <row r="201" spans="2:51" s="6" customFormat="1" ht="15.75" customHeight="1">
      <c r="B201" s="92"/>
      <c r="D201" s="107" t="s">
        <v>95</v>
      </c>
      <c r="E201" s="98"/>
      <c r="F201" s="94" t="s">
        <v>637</v>
      </c>
      <c r="H201" s="95">
        <v>1.44</v>
      </c>
      <c r="L201" s="92"/>
      <c r="M201" s="96"/>
      <c r="T201" s="97"/>
      <c r="AT201" s="98" t="s">
        <v>95</v>
      </c>
      <c r="AU201" s="98" t="s">
        <v>38</v>
      </c>
      <c r="AV201" s="98" t="s">
        <v>38</v>
      </c>
      <c r="AW201" s="98" t="s">
        <v>52</v>
      </c>
      <c r="AX201" s="98" t="s">
        <v>36</v>
      </c>
      <c r="AY201" s="98" t="s">
        <v>88</v>
      </c>
    </row>
    <row r="202" spans="2:51" s="6" customFormat="1" ht="15.75" customHeight="1">
      <c r="B202" s="92"/>
      <c r="D202" s="107" t="s">
        <v>95</v>
      </c>
      <c r="E202" s="98"/>
      <c r="F202" s="94" t="s">
        <v>638</v>
      </c>
      <c r="H202" s="95">
        <v>1.2717000000000001</v>
      </c>
      <c r="L202" s="92"/>
      <c r="M202" s="96"/>
      <c r="T202" s="97"/>
      <c r="AT202" s="98" t="s">
        <v>95</v>
      </c>
      <c r="AU202" s="98" t="s">
        <v>38</v>
      </c>
      <c r="AV202" s="98" t="s">
        <v>38</v>
      </c>
      <c r="AW202" s="98" t="s">
        <v>52</v>
      </c>
      <c r="AX202" s="98" t="s">
        <v>36</v>
      </c>
      <c r="AY202" s="98" t="s">
        <v>88</v>
      </c>
    </row>
    <row r="203" spans="2:51" s="6" customFormat="1" ht="15.75" customHeight="1">
      <c r="B203" s="108"/>
      <c r="D203" s="107" t="s">
        <v>95</v>
      </c>
      <c r="E203" s="109"/>
      <c r="F203" s="110" t="s">
        <v>639</v>
      </c>
      <c r="H203" s="109"/>
      <c r="L203" s="108"/>
      <c r="M203" s="111"/>
      <c r="T203" s="112"/>
      <c r="AT203" s="109" t="s">
        <v>95</v>
      </c>
      <c r="AU203" s="109" t="s">
        <v>38</v>
      </c>
      <c r="AV203" s="109" t="s">
        <v>37</v>
      </c>
      <c r="AW203" s="109" t="s">
        <v>52</v>
      </c>
      <c r="AX203" s="109" t="s">
        <v>36</v>
      </c>
      <c r="AY203" s="109" t="s">
        <v>88</v>
      </c>
    </row>
    <row r="204" spans="2:51" s="6" customFormat="1" ht="15.75" customHeight="1">
      <c r="B204" s="92"/>
      <c r="D204" s="107" t="s">
        <v>95</v>
      </c>
      <c r="E204" s="98"/>
      <c r="F204" s="94" t="s">
        <v>640</v>
      </c>
      <c r="H204" s="95">
        <v>2.79</v>
      </c>
      <c r="L204" s="92"/>
      <c r="M204" s="96"/>
      <c r="T204" s="97"/>
      <c r="AT204" s="98" t="s">
        <v>95</v>
      </c>
      <c r="AU204" s="98" t="s">
        <v>38</v>
      </c>
      <c r="AV204" s="98" t="s">
        <v>38</v>
      </c>
      <c r="AW204" s="98" t="s">
        <v>52</v>
      </c>
      <c r="AX204" s="98" t="s">
        <v>36</v>
      </c>
      <c r="AY204" s="98" t="s">
        <v>88</v>
      </c>
    </row>
    <row r="205" spans="2:51" s="6" customFormat="1" ht="15.75" customHeight="1">
      <c r="B205" s="92"/>
      <c r="D205" s="107" t="s">
        <v>95</v>
      </c>
      <c r="E205" s="98"/>
      <c r="F205" s="94" t="s">
        <v>641</v>
      </c>
      <c r="H205" s="95">
        <v>3.375</v>
      </c>
      <c r="L205" s="92"/>
      <c r="M205" s="96"/>
      <c r="T205" s="97"/>
      <c r="AT205" s="98" t="s">
        <v>95</v>
      </c>
      <c r="AU205" s="98" t="s">
        <v>38</v>
      </c>
      <c r="AV205" s="98" t="s">
        <v>38</v>
      </c>
      <c r="AW205" s="98" t="s">
        <v>52</v>
      </c>
      <c r="AX205" s="98" t="s">
        <v>36</v>
      </c>
      <c r="AY205" s="98" t="s">
        <v>88</v>
      </c>
    </row>
    <row r="206" spans="2:51" s="6" customFormat="1" ht="15.75" customHeight="1">
      <c r="B206" s="92"/>
      <c r="D206" s="107" t="s">
        <v>95</v>
      </c>
      <c r="E206" s="98"/>
      <c r="F206" s="94" t="s">
        <v>642</v>
      </c>
      <c r="H206" s="95">
        <v>2.25</v>
      </c>
      <c r="L206" s="92"/>
      <c r="M206" s="96"/>
      <c r="T206" s="97"/>
      <c r="AT206" s="98" t="s">
        <v>95</v>
      </c>
      <c r="AU206" s="98" t="s">
        <v>38</v>
      </c>
      <c r="AV206" s="98" t="s">
        <v>38</v>
      </c>
      <c r="AW206" s="98" t="s">
        <v>52</v>
      </c>
      <c r="AX206" s="98" t="s">
        <v>36</v>
      </c>
      <c r="AY206" s="98" t="s">
        <v>88</v>
      </c>
    </row>
    <row r="207" spans="2:51" s="6" customFormat="1" ht="15.75" customHeight="1">
      <c r="B207" s="92"/>
      <c r="D207" s="107" t="s">
        <v>95</v>
      </c>
      <c r="E207" s="98"/>
      <c r="F207" s="94" t="s">
        <v>642</v>
      </c>
      <c r="H207" s="95">
        <v>2.25</v>
      </c>
      <c r="L207" s="92"/>
      <c r="M207" s="96"/>
      <c r="T207" s="97"/>
      <c r="AT207" s="98" t="s">
        <v>95</v>
      </c>
      <c r="AU207" s="98" t="s">
        <v>38</v>
      </c>
      <c r="AV207" s="98" t="s">
        <v>38</v>
      </c>
      <c r="AW207" s="98" t="s">
        <v>52</v>
      </c>
      <c r="AX207" s="98" t="s">
        <v>36</v>
      </c>
      <c r="AY207" s="98" t="s">
        <v>88</v>
      </c>
    </row>
    <row r="208" spans="2:51" s="6" customFormat="1" ht="15.75" customHeight="1">
      <c r="B208" s="92"/>
      <c r="D208" s="107" t="s">
        <v>95</v>
      </c>
      <c r="E208" s="98"/>
      <c r="F208" s="94" t="s">
        <v>643</v>
      </c>
      <c r="H208" s="95">
        <v>2.2050000000000001</v>
      </c>
      <c r="L208" s="92"/>
      <c r="M208" s="96"/>
      <c r="T208" s="97"/>
      <c r="AT208" s="98" t="s">
        <v>95</v>
      </c>
      <c r="AU208" s="98" t="s">
        <v>38</v>
      </c>
      <c r="AV208" s="98" t="s">
        <v>38</v>
      </c>
      <c r="AW208" s="98" t="s">
        <v>52</v>
      </c>
      <c r="AX208" s="98" t="s">
        <v>36</v>
      </c>
      <c r="AY208" s="98" t="s">
        <v>88</v>
      </c>
    </row>
    <row r="209" spans="2:65" s="6" customFormat="1" ht="15.75" customHeight="1">
      <c r="B209" s="108"/>
      <c r="D209" s="107" t="s">
        <v>95</v>
      </c>
      <c r="E209" s="109"/>
      <c r="F209" s="110" t="s">
        <v>644</v>
      </c>
      <c r="H209" s="109"/>
      <c r="L209" s="108"/>
      <c r="M209" s="111"/>
      <c r="T209" s="112"/>
      <c r="AT209" s="109" t="s">
        <v>95</v>
      </c>
      <c r="AU209" s="109" t="s">
        <v>38</v>
      </c>
      <c r="AV209" s="109" t="s">
        <v>37</v>
      </c>
      <c r="AW209" s="109" t="s">
        <v>52</v>
      </c>
      <c r="AX209" s="109" t="s">
        <v>36</v>
      </c>
      <c r="AY209" s="109" t="s">
        <v>88</v>
      </c>
    </row>
    <row r="210" spans="2:65" s="6" customFormat="1" ht="15.75" customHeight="1">
      <c r="B210" s="92"/>
      <c r="D210" s="107" t="s">
        <v>95</v>
      </c>
      <c r="E210" s="98"/>
      <c r="F210" s="94" t="s">
        <v>632</v>
      </c>
      <c r="H210" s="95">
        <v>2.0924999999999998</v>
      </c>
      <c r="L210" s="92"/>
      <c r="M210" s="96"/>
      <c r="T210" s="97"/>
      <c r="AT210" s="98" t="s">
        <v>95</v>
      </c>
      <c r="AU210" s="98" t="s">
        <v>38</v>
      </c>
      <c r="AV210" s="98" t="s">
        <v>38</v>
      </c>
      <c r="AW210" s="98" t="s">
        <v>52</v>
      </c>
      <c r="AX210" s="98" t="s">
        <v>36</v>
      </c>
      <c r="AY210" s="98" t="s">
        <v>88</v>
      </c>
    </row>
    <row r="211" spans="2:65" s="6" customFormat="1" ht="15.75" customHeight="1">
      <c r="B211" s="92"/>
      <c r="D211" s="107" t="s">
        <v>95</v>
      </c>
      <c r="E211" s="98"/>
      <c r="F211" s="94" t="s">
        <v>645</v>
      </c>
      <c r="H211" s="95">
        <v>2.7945000000000002</v>
      </c>
      <c r="L211" s="92"/>
      <c r="M211" s="96"/>
      <c r="T211" s="97"/>
      <c r="AT211" s="98" t="s">
        <v>95</v>
      </c>
      <c r="AU211" s="98" t="s">
        <v>38</v>
      </c>
      <c r="AV211" s="98" t="s">
        <v>38</v>
      </c>
      <c r="AW211" s="98" t="s">
        <v>52</v>
      </c>
      <c r="AX211" s="98" t="s">
        <v>36</v>
      </c>
      <c r="AY211" s="98" t="s">
        <v>88</v>
      </c>
    </row>
    <row r="212" spans="2:65" s="6" customFormat="1" ht="15.75" customHeight="1">
      <c r="B212" s="16"/>
      <c r="C212" s="81" t="s">
        <v>169</v>
      </c>
      <c r="D212" s="81" t="s">
        <v>90</v>
      </c>
      <c r="E212" s="82" t="s">
        <v>131</v>
      </c>
      <c r="F212" s="83" t="s">
        <v>132</v>
      </c>
      <c r="G212" s="84" t="s">
        <v>93</v>
      </c>
      <c r="H212" s="85">
        <v>1120.2170000000001</v>
      </c>
      <c r="I212" s="86"/>
      <c r="J212" s="86">
        <f>ROUND($I$212*$H$212,2)</f>
        <v>0</v>
      </c>
      <c r="K212" s="83"/>
      <c r="L212" s="16"/>
      <c r="M212" s="87"/>
      <c r="N212" s="88" t="s">
        <v>25</v>
      </c>
      <c r="O212" s="89">
        <v>0.23</v>
      </c>
      <c r="P212" s="89">
        <f>$O$212*$H$212</f>
        <v>257.64991000000003</v>
      </c>
      <c r="Q212" s="89">
        <v>2.5000000000000001E-3</v>
      </c>
      <c r="R212" s="89">
        <f>$Q$212*$H$212</f>
        <v>2.8005425000000002</v>
      </c>
      <c r="S212" s="89">
        <v>0</v>
      </c>
      <c r="T212" s="90">
        <f>$S$212*$H$212</f>
        <v>0</v>
      </c>
      <c r="AR212" s="40" t="s">
        <v>94</v>
      </c>
      <c r="AT212" s="40" t="s">
        <v>90</v>
      </c>
      <c r="AU212" s="40" t="s">
        <v>38</v>
      </c>
      <c r="AY212" s="6" t="s">
        <v>88</v>
      </c>
      <c r="BE212" s="91">
        <f>IF($N$212="základní",$J$212,0)</f>
        <v>0</v>
      </c>
      <c r="BF212" s="91">
        <f>IF($N$212="snížená",$J$212,0)</f>
        <v>0</v>
      </c>
      <c r="BG212" s="91">
        <f>IF($N$212="zákl. přenesená",$J$212,0)</f>
        <v>0</v>
      </c>
      <c r="BH212" s="91">
        <f>IF($N$212="sníž. přenesená",$J$212,0)</f>
        <v>0</v>
      </c>
      <c r="BI212" s="91">
        <f>IF($N$212="nulová",$J$212,0)</f>
        <v>0</v>
      </c>
      <c r="BJ212" s="40" t="s">
        <v>37</v>
      </c>
      <c r="BK212" s="91">
        <f>ROUND($I$212*$H$212,2)</f>
        <v>0</v>
      </c>
      <c r="BL212" s="40" t="s">
        <v>94</v>
      </c>
      <c r="BM212" s="40" t="s">
        <v>646</v>
      </c>
    </row>
    <row r="213" spans="2:65" s="6" customFormat="1" ht="15.75" customHeight="1">
      <c r="B213" s="92"/>
      <c r="D213" s="93" t="s">
        <v>95</v>
      </c>
      <c r="E213" s="94"/>
      <c r="F213" s="94" t="s">
        <v>647</v>
      </c>
      <c r="H213" s="95">
        <v>1001.885</v>
      </c>
      <c r="L213" s="92"/>
      <c r="M213" s="96"/>
      <c r="T213" s="97"/>
      <c r="AT213" s="98" t="s">
        <v>95</v>
      </c>
      <c r="AU213" s="98" t="s">
        <v>38</v>
      </c>
      <c r="AV213" s="98" t="s">
        <v>38</v>
      </c>
      <c r="AW213" s="98" t="s">
        <v>52</v>
      </c>
      <c r="AX213" s="98" t="s">
        <v>36</v>
      </c>
      <c r="AY213" s="98" t="s">
        <v>88</v>
      </c>
    </row>
    <row r="214" spans="2:65" s="6" customFormat="1" ht="15.75" customHeight="1">
      <c r="B214" s="92"/>
      <c r="D214" s="107" t="s">
        <v>95</v>
      </c>
      <c r="E214" s="98"/>
      <c r="F214" s="94" t="s">
        <v>648</v>
      </c>
      <c r="H214" s="95">
        <v>3.915</v>
      </c>
      <c r="L214" s="92"/>
      <c r="M214" s="96"/>
      <c r="T214" s="97"/>
      <c r="AT214" s="98" t="s">
        <v>95</v>
      </c>
      <c r="AU214" s="98" t="s">
        <v>38</v>
      </c>
      <c r="AV214" s="98" t="s">
        <v>38</v>
      </c>
      <c r="AW214" s="98" t="s">
        <v>52</v>
      </c>
      <c r="AX214" s="98" t="s">
        <v>36</v>
      </c>
      <c r="AY214" s="98" t="s">
        <v>88</v>
      </c>
    </row>
    <row r="215" spans="2:65" s="6" customFormat="1" ht="15.75" customHeight="1">
      <c r="B215" s="92"/>
      <c r="D215" s="107" t="s">
        <v>95</v>
      </c>
      <c r="E215" s="98"/>
      <c r="F215" s="94" t="s">
        <v>649</v>
      </c>
      <c r="H215" s="95">
        <v>75.517520000000005</v>
      </c>
      <c r="L215" s="92"/>
      <c r="M215" s="96"/>
      <c r="T215" s="97"/>
      <c r="AT215" s="98" t="s">
        <v>95</v>
      </c>
      <c r="AU215" s="98" t="s">
        <v>38</v>
      </c>
      <c r="AV215" s="98" t="s">
        <v>38</v>
      </c>
      <c r="AW215" s="98" t="s">
        <v>52</v>
      </c>
      <c r="AX215" s="98" t="s">
        <v>36</v>
      </c>
      <c r="AY215" s="98" t="s">
        <v>88</v>
      </c>
    </row>
    <row r="216" spans="2:65" s="6" customFormat="1" ht="15.75" customHeight="1">
      <c r="B216" s="108"/>
      <c r="D216" s="107" t="s">
        <v>95</v>
      </c>
      <c r="E216" s="109"/>
      <c r="F216" s="110" t="s">
        <v>133</v>
      </c>
      <c r="H216" s="109"/>
      <c r="L216" s="108"/>
      <c r="M216" s="111"/>
      <c r="T216" s="112"/>
      <c r="AT216" s="109" t="s">
        <v>95</v>
      </c>
      <c r="AU216" s="109" t="s">
        <v>38</v>
      </c>
      <c r="AV216" s="109" t="s">
        <v>37</v>
      </c>
      <c r="AW216" s="109" t="s">
        <v>52</v>
      </c>
      <c r="AX216" s="109" t="s">
        <v>36</v>
      </c>
      <c r="AY216" s="109" t="s">
        <v>88</v>
      </c>
    </row>
    <row r="217" spans="2:65" s="6" customFormat="1" ht="15.75" customHeight="1">
      <c r="B217" s="92"/>
      <c r="D217" s="107" t="s">
        <v>95</v>
      </c>
      <c r="E217" s="98"/>
      <c r="F217" s="94" t="s">
        <v>650</v>
      </c>
      <c r="H217" s="95">
        <v>4.9800000000000004</v>
      </c>
      <c r="L217" s="92"/>
      <c r="M217" s="96"/>
      <c r="T217" s="97"/>
      <c r="AT217" s="98" t="s">
        <v>95</v>
      </c>
      <c r="AU217" s="98" t="s">
        <v>38</v>
      </c>
      <c r="AV217" s="98" t="s">
        <v>38</v>
      </c>
      <c r="AW217" s="98" t="s">
        <v>52</v>
      </c>
      <c r="AX217" s="98" t="s">
        <v>36</v>
      </c>
      <c r="AY217" s="98" t="s">
        <v>88</v>
      </c>
    </row>
    <row r="218" spans="2:65" s="6" customFormat="1" ht="15.75" customHeight="1">
      <c r="B218" s="92"/>
      <c r="D218" s="107" t="s">
        <v>95</v>
      </c>
      <c r="E218" s="98"/>
      <c r="F218" s="94" t="s">
        <v>651</v>
      </c>
      <c r="H218" s="95">
        <v>2.6909999999999998</v>
      </c>
      <c r="L218" s="92"/>
      <c r="M218" s="96"/>
      <c r="T218" s="97"/>
      <c r="AT218" s="98" t="s">
        <v>95</v>
      </c>
      <c r="AU218" s="98" t="s">
        <v>38</v>
      </c>
      <c r="AV218" s="98" t="s">
        <v>38</v>
      </c>
      <c r="AW218" s="98" t="s">
        <v>52</v>
      </c>
      <c r="AX218" s="98" t="s">
        <v>36</v>
      </c>
      <c r="AY218" s="98" t="s">
        <v>88</v>
      </c>
    </row>
    <row r="219" spans="2:65" s="6" customFormat="1" ht="15.75" customHeight="1">
      <c r="B219" s="92"/>
      <c r="D219" s="107" t="s">
        <v>95</v>
      </c>
      <c r="E219" s="98"/>
      <c r="F219" s="94" t="s">
        <v>652</v>
      </c>
      <c r="H219" s="95">
        <v>2.3759999999999999</v>
      </c>
      <c r="L219" s="92"/>
      <c r="M219" s="96"/>
      <c r="T219" s="97"/>
      <c r="AT219" s="98" t="s">
        <v>95</v>
      </c>
      <c r="AU219" s="98" t="s">
        <v>38</v>
      </c>
      <c r="AV219" s="98" t="s">
        <v>38</v>
      </c>
      <c r="AW219" s="98" t="s">
        <v>52</v>
      </c>
      <c r="AX219" s="98" t="s">
        <v>36</v>
      </c>
      <c r="AY219" s="98" t="s">
        <v>88</v>
      </c>
    </row>
    <row r="220" spans="2:65" s="6" customFormat="1" ht="27" customHeight="1">
      <c r="B220" s="92"/>
      <c r="D220" s="107" t="s">
        <v>95</v>
      </c>
      <c r="E220" s="98"/>
      <c r="F220" s="94" t="s">
        <v>653</v>
      </c>
      <c r="H220" s="95">
        <v>0.93600000000000005</v>
      </c>
      <c r="L220" s="92"/>
      <c r="M220" s="96"/>
      <c r="T220" s="97"/>
      <c r="AT220" s="98" t="s">
        <v>95</v>
      </c>
      <c r="AU220" s="98" t="s">
        <v>38</v>
      </c>
      <c r="AV220" s="98" t="s">
        <v>38</v>
      </c>
      <c r="AW220" s="98" t="s">
        <v>52</v>
      </c>
      <c r="AX220" s="98" t="s">
        <v>36</v>
      </c>
      <c r="AY220" s="98" t="s">
        <v>88</v>
      </c>
    </row>
    <row r="221" spans="2:65" s="6" customFormat="1" ht="15.75" customHeight="1">
      <c r="B221" s="92"/>
      <c r="D221" s="107" t="s">
        <v>95</v>
      </c>
      <c r="E221" s="98"/>
      <c r="F221" s="94" t="s">
        <v>654</v>
      </c>
      <c r="H221" s="95">
        <v>2.7900000000000001E-2</v>
      </c>
      <c r="L221" s="92"/>
      <c r="M221" s="96"/>
      <c r="T221" s="97"/>
      <c r="AT221" s="98" t="s">
        <v>95</v>
      </c>
      <c r="AU221" s="98" t="s">
        <v>38</v>
      </c>
      <c r="AV221" s="98" t="s">
        <v>38</v>
      </c>
      <c r="AW221" s="98" t="s">
        <v>52</v>
      </c>
      <c r="AX221" s="98" t="s">
        <v>36</v>
      </c>
      <c r="AY221" s="98" t="s">
        <v>88</v>
      </c>
    </row>
    <row r="222" spans="2:65" s="6" customFormat="1" ht="15.75" customHeight="1">
      <c r="B222" s="92"/>
      <c r="D222" s="107" t="s">
        <v>95</v>
      </c>
      <c r="E222" s="98"/>
      <c r="F222" s="94" t="s">
        <v>655</v>
      </c>
      <c r="H222" s="95">
        <v>2.3400000000000001E-2</v>
      </c>
      <c r="L222" s="92"/>
      <c r="M222" s="96"/>
      <c r="T222" s="97"/>
      <c r="AT222" s="98" t="s">
        <v>95</v>
      </c>
      <c r="AU222" s="98" t="s">
        <v>38</v>
      </c>
      <c r="AV222" s="98" t="s">
        <v>38</v>
      </c>
      <c r="AW222" s="98" t="s">
        <v>52</v>
      </c>
      <c r="AX222" s="98" t="s">
        <v>36</v>
      </c>
      <c r="AY222" s="98" t="s">
        <v>88</v>
      </c>
    </row>
    <row r="223" spans="2:65" s="6" customFormat="1" ht="15.75" customHeight="1">
      <c r="B223" s="92"/>
      <c r="D223" s="107" t="s">
        <v>95</v>
      </c>
      <c r="E223" s="98"/>
      <c r="F223" s="94" t="s">
        <v>656</v>
      </c>
      <c r="H223" s="95">
        <v>0.97199999999999998</v>
      </c>
      <c r="L223" s="92"/>
      <c r="M223" s="96"/>
      <c r="T223" s="97"/>
      <c r="AT223" s="98" t="s">
        <v>95</v>
      </c>
      <c r="AU223" s="98" t="s">
        <v>38</v>
      </c>
      <c r="AV223" s="98" t="s">
        <v>38</v>
      </c>
      <c r="AW223" s="98" t="s">
        <v>52</v>
      </c>
      <c r="AX223" s="98" t="s">
        <v>36</v>
      </c>
      <c r="AY223" s="98" t="s">
        <v>88</v>
      </c>
    </row>
    <row r="224" spans="2:65" s="6" customFormat="1" ht="15.75" customHeight="1">
      <c r="B224" s="92"/>
      <c r="D224" s="107" t="s">
        <v>95</v>
      </c>
      <c r="E224" s="98"/>
      <c r="F224" s="94" t="s">
        <v>657</v>
      </c>
      <c r="H224" s="95">
        <v>0.19500000000000001</v>
      </c>
      <c r="L224" s="92"/>
      <c r="M224" s="96"/>
      <c r="T224" s="97"/>
      <c r="AT224" s="98" t="s">
        <v>95</v>
      </c>
      <c r="AU224" s="98" t="s">
        <v>38</v>
      </c>
      <c r="AV224" s="98" t="s">
        <v>38</v>
      </c>
      <c r="AW224" s="98" t="s">
        <v>52</v>
      </c>
      <c r="AX224" s="98" t="s">
        <v>36</v>
      </c>
      <c r="AY224" s="98" t="s">
        <v>88</v>
      </c>
    </row>
    <row r="225" spans="2:65" s="6" customFormat="1" ht="15.75" customHeight="1">
      <c r="B225" s="108"/>
      <c r="D225" s="107" t="s">
        <v>95</v>
      </c>
      <c r="E225" s="109"/>
      <c r="F225" s="110" t="s">
        <v>658</v>
      </c>
      <c r="H225" s="109"/>
      <c r="L225" s="108"/>
      <c r="M225" s="111"/>
      <c r="T225" s="112"/>
      <c r="AT225" s="109" t="s">
        <v>95</v>
      </c>
      <c r="AU225" s="109" t="s">
        <v>38</v>
      </c>
      <c r="AV225" s="109" t="s">
        <v>37</v>
      </c>
      <c r="AW225" s="109" t="s">
        <v>52</v>
      </c>
      <c r="AX225" s="109" t="s">
        <v>36</v>
      </c>
      <c r="AY225" s="109" t="s">
        <v>88</v>
      </c>
    </row>
    <row r="226" spans="2:65" s="6" customFormat="1" ht="15.75" customHeight="1">
      <c r="B226" s="92"/>
      <c r="D226" s="107" t="s">
        <v>95</v>
      </c>
      <c r="E226" s="98"/>
      <c r="F226" s="94" t="s">
        <v>659</v>
      </c>
      <c r="H226" s="95">
        <v>1.083</v>
      </c>
      <c r="L226" s="92"/>
      <c r="M226" s="96"/>
      <c r="T226" s="97"/>
      <c r="AT226" s="98" t="s">
        <v>95</v>
      </c>
      <c r="AU226" s="98" t="s">
        <v>38</v>
      </c>
      <c r="AV226" s="98" t="s">
        <v>38</v>
      </c>
      <c r="AW226" s="98" t="s">
        <v>52</v>
      </c>
      <c r="AX226" s="98" t="s">
        <v>36</v>
      </c>
      <c r="AY226" s="98" t="s">
        <v>88</v>
      </c>
    </row>
    <row r="227" spans="2:65" s="6" customFormat="1" ht="15.75" customHeight="1">
      <c r="B227" s="92"/>
      <c r="D227" s="107" t="s">
        <v>95</v>
      </c>
      <c r="E227" s="98"/>
      <c r="F227" s="94" t="s">
        <v>660</v>
      </c>
      <c r="H227" s="95">
        <v>1.38</v>
      </c>
      <c r="L227" s="92"/>
      <c r="M227" s="96"/>
      <c r="T227" s="97"/>
      <c r="AT227" s="98" t="s">
        <v>95</v>
      </c>
      <c r="AU227" s="98" t="s">
        <v>38</v>
      </c>
      <c r="AV227" s="98" t="s">
        <v>38</v>
      </c>
      <c r="AW227" s="98" t="s">
        <v>52</v>
      </c>
      <c r="AX227" s="98" t="s">
        <v>36</v>
      </c>
      <c r="AY227" s="98" t="s">
        <v>88</v>
      </c>
    </row>
    <row r="228" spans="2:65" s="6" customFormat="1" ht="15.75" customHeight="1">
      <c r="B228" s="92"/>
      <c r="D228" s="107" t="s">
        <v>95</v>
      </c>
      <c r="E228" s="98"/>
      <c r="F228" s="94" t="s">
        <v>661</v>
      </c>
      <c r="H228" s="95">
        <v>0.68700000000000006</v>
      </c>
      <c r="L228" s="92"/>
      <c r="M228" s="96"/>
      <c r="T228" s="97"/>
      <c r="AT228" s="98" t="s">
        <v>95</v>
      </c>
      <c r="AU228" s="98" t="s">
        <v>38</v>
      </c>
      <c r="AV228" s="98" t="s">
        <v>38</v>
      </c>
      <c r="AW228" s="98" t="s">
        <v>52</v>
      </c>
      <c r="AX228" s="98" t="s">
        <v>36</v>
      </c>
      <c r="AY228" s="98" t="s">
        <v>88</v>
      </c>
    </row>
    <row r="229" spans="2:65" s="6" customFormat="1" ht="15.75" customHeight="1">
      <c r="B229" s="92"/>
      <c r="D229" s="107" t="s">
        <v>95</v>
      </c>
      <c r="E229" s="98"/>
      <c r="F229" s="94" t="s">
        <v>662</v>
      </c>
      <c r="H229" s="95">
        <v>1.6559999999999999</v>
      </c>
      <c r="L229" s="92"/>
      <c r="M229" s="96"/>
      <c r="T229" s="97"/>
      <c r="AT229" s="98" t="s">
        <v>95</v>
      </c>
      <c r="AU229" s="98" t="s">
        <v>38</v>
      </c>
      <c r="AV229" s="98" t="s">
        <v>38</v>
      </c>
      <c r="AW229" s="98" t="s">
        <v>52</v>
      </c>
      <c r="AX229" s="98" t="s">
        <v>36</v>
      </c>
      <c r="AY229" s="98" t="s">
        <v>88</v>
      </c>
    </row>
    <row r="230" spans="2:65" s="6" customFormat="1" ht="15.75" customHeight="1">
      <c r="B230" s="92"/>
      <c r="D230" s="107" t="s">
        <v>95</v>
      </c>
      <c r="E230" s="98"/>
      <c r="F230" s="94" t="s">
        <v>663</v>
      </c>
      <c r="H230" s="95">
        <v>12.585000000000001</v>
      </c>
      <c r="L230" s="92"/>
      <c r="M230" s="96"/>
      <c r="T230" s="97"/>
      <c r="AT230" s="98" t="s">
        <v>95</v>
      </c>
      <c r="AU230" s="98" t="s">
        <v>38</v>
      </c>
      <c r="AV230" s="98" t="s">
        <v>38</v>
      </c>
      <c r="AW230" s="98" t="s">
        <v>52</v>
      </c>
      <c r="AX230" s="98" t="s">
        <v>36</v>
      </c>
      <c r="AY230" s="98" t="s">
        <v>88</v>
      </c>
    </row>
    <row r="231" spans="2:65" s="6" customFormat="1" ht="15.75" customHeight="1">
      <c r="B231" s="92"/>
      <c r="D231" s="107" t="s">
        <v>95</v>
      </c>
      <c r="E231" s="98"/>
      <c r="F231" s="94" t="s">
        <v>664</v>
      </c>
      <c r="H231" s="95">
        <v>9.3074999999999992</v>
      </c>
      <c r="L231" s="92"/>
      <c r="M231" s="96"/>
      <c r="T231" s="97"/>
      <c r="AT231" s="98" t="s">
        <v>95</v>
      </c>
      <c r="AU231" s="98" t="s">
        <v>38</v>
      </c>
      <c r="AV231" s="98" t="s">
        <v>38</v>
      </c>
      <c r="AW231" s="98" t="s">
        <v>52</v>
      </c>
      <c r="AX231" s="98" t="s">
        <v>36</v>
      </c>
      <c r="AY231" s="98" t="s">
        <v>88</v>
      </c>
    </row>
    <row r="232" spans="2:65" s="6" customFormat="1" ht="15.75" customHeight="1">
      <c r="B232" s="16"/>
      <c r="C232" s="81" t="s">
        <v>170</v>
      </c>
      <c r="D232" s="81" t="s">
        <v>90</v>
      </c>
      <c r="E232" s="82" t="s">
        <v>665</v>
      </c>
      <c r="F232" s="83" t="s">
        <v>666</v>
      </c>
      <c r="G232" s="84" t="s">
        <v>93</v>
      </c>
      <c r="H232" s="85">
        <v>170.44499999999999</v>
      </c>
      <c r="I232" s="86"/>
      <c r="J232" s="86">
        <f>ROUND($I$232*$H$232,2)</f>
        <v>0</v>
      </c>
      <c r="K232" s="83"/>
      <c r="L232" s="16"/>
      <c r="M232" s="87"/>
      <c r="N232" s="88" t="s">
        <v>25</v>
      </c>
      <c r="O232" s="89">
        <v>0.91100000000000003</v>
      </c>
      <c r="P232" s="89">
        <f>$O$232*$H$232</f>
        <v>155.275395</v>
      </c>
      <c r="Q232" s="89">
        <v>6.2500000000000003E-3</v>
      </c>
      <c r="R232" s="89">
        <f>$Q$232*$H$232</f>
        <v>1.06528125</v>
      </c>
      <c r="S232" s="89">
        <v>0</v>
      </c>
      <c r="T232" s="90">
        <f>$S$232*$H$232</f>
        <v>0</v>
      </c>
      <c r="AR232" s="40" t="s">
        <v>94</v>
      </c>
      <c r="AT232" s="40" t="s">
        <v>90</v>
      </c>
      <c r="AU232" s="40" t="s">
        <v>38</v>
      </c>
      <c r="AY232" s="6" t="s">
        <v>88</v>
      </c>
      <c r="BE232" s="91">
        <f>IF($N$232="základní",$J$232,0)</f>
        <v>0</v>
      </c>
      <c r="BF232" s="91">
        <f>IF($N$232="snížená",$J$232,0)</f>
        <v>0</v>
      </c>
      <c r="BG232" s="91">
        <f>IF($N$232="zákl. přenesená",$J$232,0)</f>
        <v>0</v>
      </c>
      <c r="BH232" s="91">
        <f>IF($N$232="sníž. přenesená",$J$232,0)</f>
        <v>0</v>
      </c>
      <c r="BI232" s="91">
        <f>IF($N$232="nulová",$J$232,0)</f>
        <v>0</v>
      </c>
      <c r="BJ232" s="40" t="s">
        <v>37</v>
      </c>
      <c r="BK232" s="91">
        <f>ROUND($I$232*$H$232,2)</f>
        <v>0</v>
      </c>
      <c r="BL232" s="40" t="s">
        <v>94</v>
      </c>
      <c r="BM232" s="40" t="s">
        <v>667</v>
      </c>
    </row>
    <row r="233" spans="2:65" s="6" customFormat="1" ht="15.75" customHeight="1">
      <c r="B233" s="92"/>
      <c r="D233" s="93" t="s">
        <v>95</v>
      </c>
      <c r="E233" s="94"/>
      <c r="F233" s="94" t="s">
        <v>668</v>
      </c>
      <c r="H233" s="95">
        <v>22.2</v>
      </c>
      <c r="L233" s="92"/>
      <c r="M233" s="96"/>
      <c r="T233" s="97"/>
      <c r="AT233" s="98" t="s">
        <v>95</v>
      </c>
      <c r="AU233" s="98" t="s">
        <v>38</v>
      </c>
      <c r="AV233" s="98" t="s">
        <v>38</v>
      </c>
      <c r="AW233" s="98" t="s">
        <v>52</v>
      </c>
      <c r="AX233" s="98" t="s">
        <v>36</v>
      </c>
      <c r="AY233" s="98" t="s">
        <v>88</v>
      </c>
    </row>
    <row r="234" spans="2:65" s="6" customFormat="1" ht="15.75" customHeight="1">
      <c r="B234" s="92"/>
      <c r="D234" s="107" t="s">
        <v>95</v>
      </c>
      <c r="E234" s="98"/>
      <c r="F234" s="94" t="s">
        <v>669</v>
      </c>
      <c r="H234" s="95">
        <v>21.664999999999999</v>
      </c>
      <c r="L234" s="92"/>
      <c r="M234" s="96"/>
      <c r="T234" s="97"/>
      <c r="AT234" s="98" t="s">
        <v>95</v>
      </c>
      <c r="AU234" s="98" t="s">
        <v>38</v>
      </c>
      <c r="AV234" s="98" t="s">
        <v>38</v>
      </c>
      <c r="AW234" s="98" t="s">
        <v>52</v>
      </c>
      <c r="AX234" s="98" t="s">
        <v>36</v>
      </c>
      <c r="AY234" s="98" t="s">
        <v>88</v>
      </c>
    </row>
    <row r="235" spans="2:65" s="6" customFormat="1" ht="15.75" customHeight="1">
      <c r="B235" s="92"/>
      <c r="D235" s="107" t="s">
        <v>95</v>
      </c>
      <c r="E235" s="98"/>
      <c r="F235" s="94" t="s">
        <v>670</v>
      </c>
      <c r="H235" s="95">
        <v>68.900000000000006</v>
      </c>
      <c r="L235" s="92"/>
      <c r="M235" s="96"/>
      <c r="T235" s="97"/>
      <c r="AT235" s="98" t="s">
        <v>95</v>
      </c>
      <c r="AU235" s="98" t="s">
        <v>38</v>
      </c>
      <c r="AV235" s="98" t="s">
        <v>38</v>
      </c>
      <c r="AW235" s="98" t="s">
        <v>52</v>
      </c>
      <c r="AX235" s="98" t="s">
        <v>36</v>
      </c>
      <c r="AY235" s="98" t="s">
        <v>88</v>
      </c>
    </row>
    <row r="236" spans="2:65" s="6" customFormat="1" ht="15.75" customHeight="1">
      <c r="B236" s="92"/>
      <c r="D236" s="107" t="s">
        <v>95</v>
      </c>
      <c r="E236" s="98"/>
      <c r="F236" s="94" t="s">
        <v>671</v>
      </c>
      <c r="H236" s="95">
        <v>10</v>
      </c>
      <c r="L236" s="92"/>
      <c r="M236" s="96"/>
      <c r="T236" s="97"/>
      <c r="AT236" s="98" t="s">
        <v>95</v>
      </c>
      <c r="AU236" s="98" t="s">
        <v>38</v>
      </c>
      <c r="AV236" s="98" t="s">
        <v>38</v>
      </c>
      <c r="AW236" s="98" t="s">
        <v>52</v>
      </c>
      <c r="AX236" s="98" t="s">
        <v>36</v>
      </c>
      <c r="AY236" s="98" t="s">
        <v>88</v>
      </c>
    </row>
    <row r="237" spans="2:65" s="6" customFormat="1" ht="15.75" customHeight="1">
      <c r="B237" s="108"/>
      <c r="D237" s="107" t="s">
        <v>95</v>
      </c>
      <c r="E237" s="109"/>
      <c r="F237" s="110" t="s">
        <v>672</v>
      </c>
      <c r="H237" s="109"/>
      <c r="L237" s="108"/>
      <c r="M237" s="111"/>
      <c r="T237" s="112"/>
      <c r="AT237" s="109" t="s">
        <v>95</v>
      </c>
      <c r="AU237" s="109" t="s">
        <v>38</v>
      </c>
      <c r="AV237" s="109" t="s">
        <v>37</v>
      </c>
      <c r="AW237" s="109" t="s">
        <v>52</v>
      </c>
      <c r="AX237" s="109" t="s">
        <v>36</v>
      </c>
      <c r="AY237" s="109" t="s">
        <v>88</v>
      </c>
    </row>
    <row r="238" spans="2:65" s="6" customFormat="1" ht="15.75" customHeight="1">
      <c r="B238" s="92"/>
      <c r="D238" s="107" t="s">
        <v>95</v>
      </c>
      <c r="E238" s="98"/>
      <c r="F238" s="94" t="s">
        <v>673</v>
      </c>
      <c r="H238" s="95">
        <v>4.16</v>
      </c>
      <c r="L238" s="92"/>
      <c r="M238" s="96"/>
      <c r="T238" s="97"/>
      <c r="AT238" s="98" t="s">
        <v>95</v>
      </c>
      <c r="AU238" s="98" t="s">
        <v>38</v>
      </c>
      <c r="AV238" s="98" t="s">
        <v>38</v>
      </c>
      <c r="AW238" s="98" t="s">
        <v>52</v>
      </c>
      <c r="AX238" s="98" t="s">
        <v>36</v>
      </c>
      <c r="AY238" s="98" t="s">
        <v>88</v>
      </c>
    </row>
    <row r="239" spans="2:65" s="6" customFormat="1" ht="15.75" customHeight="1">
      <c r="B239" s="92"/>
      <c r="D239" s="107" t="s">
        <v>95</v>
      </c>
      <c r="E239" s="98"/>
      <c r="F239" s="94" t="s">
        <v>674</v>
      </c>
      <c r="H239" s="95">
        <v>11.45</v>
      </c>
      <c r="L239" s="92"/>
      <c r="M239" s="96"/>
      <c r="T239" s="97"/>
      <c r="AT239" s="98" t="s">
        <v>95</v>
      </c>
      <c r="AU239" s="98" t="s">
        <v>38</v>
      </c>
      <c r="AV239" s="98" t="s">
        <v>38</v>
      </c>
      <c r="AW239" s="98" t="s">
        <v>52</v>
      </c>
      <c r="AX239" s="98" t="s">
        <v>36</v>
      </c>
      <c r="AY239" s="98" t="s">
        <v>88</v>
      </c>
    </row>
    <row r="240" spans="2:65" s="6" customFormat="1" ht="15.75" customHeight="1">
      <c r="B240" s="92"/>
      <c r="D240" s="107" t="s">
        <v>95</v>
      </c>
      <c r="E240" s="98"/>
      <c r="F240" s="94" t="s">
        <v>675</v>
      </c>
      <c r="H240" s="95">
        <v>25.32</v>
      </c>
      <c r="L240" s="92"/>
      <c r="M240" s="96"/>
      <c r="T240" s="97"/>
      <c r="AT240" s="98" t="s">
        <v>95</v>
      </c>
      <c r="AU240" s="98" t="s">
        <v>38</v>
      </c>
      <c r="AV240" s="98" t="s">
        <v>38</v>
      </c>
      <c r="AW240" s="98" t="s">
        <v>52</v>
      </c>
      <c r="AX240" s="98" t="s">
        <v>36</v>
      </c>
      <c r="AY240" s="98" t="s">
        <v>88</v>
      </c>
    </row>
    <row r="241" spans="2:65" s="6" customFormat="1" ht="15.75" customHeight="1">
      <c r="B241" s="92"/>
      <c r="D241" s="107" t="s">
        <v>95</v>
      </c>
      <c r="E241" s="98"/>
      <c r="F241" s="94" t="s">
        <v>676</v>
      </c>
      <c r="H241" s="95">
        <v>6.75</v>
      </c>
      <c r="L241" s="92"/>
      <c r="M241" s="96"/>
      <c r="T241" s="97"/>
      <c r="AT241" s="98" t="s">
        <v>95</v>
      </c>
      <c r="AU241" s="98" t="s">
        <v>38</v>
      </c>
      <c r="AV241" s="98" t="s">
        <v>38</v>
      </c>
      <c r="AW241" s="98" t="s">
        <v>52</v>
      </c>
      <c r="AX241" s="98" t="s">
        <v>36</v>
      </c>
      <c r="AY241" s="98" t="s">
        <v>88</v>
      </c>
    </row>
    <row r="242" spans="2:65" s="6" customFormat="1" ht="15.75" customHeight="1">
      <c r="B242" s="16"/>
      <c r="C242" s="81" t="s">
        <v>173</v>
      </c>
      <c r="D242" s="81" t="s">
        <v>90</v>
      </c>
      <c r="E242" s="82" t="s">
        <v>135</v>
      </c>
      <c r="F242" s="83" t="s">
        <v>136</v>
      </c>
      <c r="G242" s="84" t="s">
        <v>93</v>
      </c>
      <c r="H242" s="85">
        <v>1424.8309999999999</v>
      </c>
      <c r="I242" s="86"/>
      <c r="J242" s="86">
        <f>ROUND($I$242*$H$242,2)</f>
        <v>0</v>
      </c>
      <c r="K242" s="83"/>
      <c r="L242" s="16"/>
      <c r="M242" s="87"/>
      <c r="N242" s="88" t="s">
        <v>25</v>
      </c>
      <c r="O242" s="89">
        <v>3.5000000000000003E-2</v>
      </c>
      <c r="P242" s="89">
        <f>$O$242*$H$242</f>
        <v>49.869084999999998</v>
      </c>
      <c r="Q242" s="89">
        <v>2.5000000000000001E-4</v>
      </c>
      <c r="R242" s="89">
        <f>$Q$242*$H$242</f>
        <v>0.35620774999999999</v>
      </c>
      <c r="S242" s="89">
        <v>0</v>
      </c>
      <c r="T242" s="90">
        <f>$S$242*$H$242</f>
        <v>0</v>
      </c>
      <c r="AR242" s="40" t="s">
        <v>94</v>
      </c>
      <c r="AT242" s="40" t="s">
        <v>90</v>
      </c>
      <c r="AU242" s="40" t="s">
        <v>38</v>
      </c>
      <c r="AY242" s="6" t="s">
        <v>88</v>
      </c>
      <c r="BE242" s="91">
        <f>IF($N$242="základní",$J$242,0)</f>
        <v>0</v>
      </c>
      <c r="BF242" s="91">
        <f>IF($N$242="snížená",$J$242,0)</f>
        <v>0</v>
      </c>
      <c r="BG242" s="91">
        <f>IF($N$242="zákl. přenesená",$J$242,0)</f>
        <v>0</v>
      </c>
      <c r="BH242" s="91">
        <f>IF($N$242="sníž. přenesená",$J$242,0)</f>
        <v>0</v>
      </c>
      <c r="BI242" s="91">
        <f>IF($N$242="nulová",$J$242,0)</f>
        <v>0</v>
      </c>
      <c r="BJ242" s="40" t="s">
        <v>37</v>
      </c>
      <c r="BK242" s="91">
        <f>ROUND($I$242*$H$242,2)</f>
        <v>0</v>
      </c>
      <c r="BL242" s="40" t="s">
        <v>94</v>
      </c>
      <c r="BM242" s="40" t="s">
        <v>677</v>
      </c>
    </row>
    <row r="243" spans="2:65" s="6" customFormat="1" ht="15.75" customHeight="1">
      <c r="B243" s="92"/>
      <c r="D243" s="93" t="s">
        <v>95</v>
      </c>
      <c r="E243" s="94"/>
      <c r="F243" s="94" t="s">
        <v>678</v>
      </c>
      <c r="H243" s="95">
        <v>312.73200000000003</v>
      </c>
      <c r="L243" s="92"/>
      <c r="M243" s="96"/>
      <c r="T243" s="97"/>
      <c r="AT243" s="98" t="s">
        <v>95</v>
      </c>
      <c r="AU243" s="98" t="s">
        <v>38</v>
      </c>
      <c r="AV243" s="98" t="s">
        <v>38</v>
      </c>
      <c r="AW243" s="98" t="s">
        <v>52</v>
      </c>
      <c r="AX243" s="98" t="s">
        <v>36</v>
      </c>
      <c r="AY243" s="98" t="s">
        <v>88</v>
      </c>
    </row>
    <row r="244" spans="2:65" s="6" customFormat="1" ht="15.75" customHeight="1">
      <c r="B244" s="92"/>
      <c r="D244" s="107" t="s">
        <v>95</v>
      </c>
      <c r="E244" s="98"/>
      <c r="F244" s="94" t="s">
        <v>679</v>
      </c>
      <c r="H244" s="95">
        <v>34.854239999999997</v>
      </c>
      <c r="L244" s="92"/>
      <c r="M244" s="96"/>
      <c r="T244" s="97"/>
      <c r="AT244" s="98" t="s">
        <v>95</v>
      </c>
      <c r="AU244" s="98" t="s">
        <v>38</v>
      </c>
      <c r="AV244" s="98" t="s">
        <v>38</v>
      </c>
      <c r="AW244" s="98" t="s">
        <v>52</v>
      </c>
      <c r="AX244" s="98" t="s">
        <v>36</v>
      </c>
      <c r="AY244" s="98" t="s">
        <v>88</v>
      </c>
    </row>
    <row r="245" spans="2:65" s="6" customFormat="1" ht="15.75" customHeight="1">
      <c r="B245" s="92"/>
      <c r="D245" s="107" t="s">
        <v>95</v>
      </c>
      <c r="E245" s="98"/>
      <c r="F245" s="94" t="s">
        <v>680</v>
      </c>
      <c r="H245" s="95">
        <v>1077.2449999999999</v>
      </c>
      <c r="L245" s="92"/>
      <c r="M245" s="96"/>
      <c r="T245" s="97"/>
      <c r="AT245" s="98" t="s">
        <v>95</v>
      </c>
      <c r="AU245" s="98" t="s">
        <v>38</v>
      </c>
      <c r="AV245" s="98" t="s">
        <v>38</v>
      </c>
      <c r="AW245" s="98" t="s">
        <v>52</v>
      </c>
      <c r="AX245" s="98" t="s">
        <v>36</v>
      </c>
      <c r="AY245" s="98" t="s">
        <v>88</v>
      </c>
    </row>
    <row r="246" spans="2:65" s="6" customFormat="1" ht="15.75" customHeight="1">
      <c r="B246" s="16"/>
      <c r="C246" s="81" t="s">
        <v>174</v>
      </c>
      <c r="D246" s="81" t="s">
        <v>90</v>
      </c>
      <c r="E246" s="82" t="s">
        <v>138</v>
      </c>
      <c r="F246" s="83" t="s">
        <v>139</v>
      </c>
      <c r="G246" s="84" t="s">
        <v>93</v>
      </c>
      <c r="H246" s="85">
        <v>1120.2170000000001</v>
      </c>
      <c r="I246" s="86"/>
      <c r="J246" s="86">
        <f>ROUND($I$246*$H$246,2)</f>
        <v>0</v>
      </c>
      <c r="K246" s="83"/>
      <c r="L246" s="16"/>
      <c r="M246" s="87"/>
      <c r="N246" s="88" t="s">
        <v>25</v>
      </c>
      <c r="O246" s="89">
        <v>3.5000000000000003E-2</v>
      </c>
      <c r="P246" s="89">
        <f>$O$246*$H$246</f>
        <v>39.207595000000005</v>
      </c>
      <c r="Q246" s="89">
        <v>2.5000000000000001E-4</v>
      </c>
      <c r="R246" s="89">
        <f>$Q$246*$H$246</f>
        <v>0.28005425</v>
      </c>
      <c r="S246" s="89">
        <v>0</v>
      </c>
      <c r="T246" s="90">
        <f>$S$246*$H$246</f>
        <v>0</v>
      </c>
      <c r="AR246" s="40" t="s">
        <v>94</v>
      </c>
      <c r="AT246" s="40" t="s">
        <v>90</v>
      </c>
      <c r="AU246" s="40" t="s">
        <v>38</v>
      </c>
      <c r="AY246" s="6" t="s">
        <v>88</v>
      </c>
      <c r="BE246" s="91">
        <f>IF($N$246="základní",$J$246,0)</f>
        <v>0</v>
      </c>
      <c r="BF246" s="91">
        <f>IF($N$246="snížená",$J$246,0)</f>
        <v>0</v>
      </c>
      <c r="BG246" s="91">
        <f>IF($N$246="zákl. přenesená",$J$246,0)</f>
        <v>0</v>
      </c>
      <c r="BH246" s="91">
        <f>IF($N$246="sníž. přenesená",$J$246,0)</f>
        <v>0</v>
      </c>
      <c r="BI246" s="91">
        <f>IF($N$246="nulová",$J$246,0)</f>
        <v>0</v>
      </c>
      <c r="BJ246" s="40" t="s">
        <v>37</v>
      </c>
      <c r="BK246" s="91">
        <f>ROUND($I$246*$H$246,2)</f>
        <v>0</v>
      </c>
      <c r="BL246" s="40" t="s">
        <v>94</v>
      </c>
      <c r="BM246" s="40" t="s">
        <v>681</v>
      </c>
    </row>
    <row r="247" spans="2:65" s="6" customFormat="1" ht="15.75" customHeight="1">
      <c r="B247" s="92"/>
      <c r="D247" s="93" t="s">
        <v>95</v>
      </c>
      <c r="E247" s="94"/>
      <c r="F247" s="94" t="s">
        <v>682</v>
      </c>
      <c r="H247" s="95">
        <v>1120.2170000000001</v>
      </c>
      <c r="L247" s="92"/>
      <c r="M247" s="96"/>
      <c r="T247" s="97"/>
      <c r="AT247" s="98" t="s">
        <v>95</v>
      </c>
      <c r="AU247" s="98" t="s">
        <v>38</v>
      </c>
      <c r="AV247" s="98" t="s">
        <v>38</v>
      </c>
      <c r="AW247" s="98" t="s">
        <v>52</v>
      </c>
      <c r="AX247" s="98" t="s">
        <v>36</v>
      </c>
      <c r="AY247" s="98" t="s">
        <v>88</v>
      </c>
    </row>
    <row r="248" spans="2:65" s="6" customFormat="1" ht="15.75" customHeight="1">
      <c r="B248" s="16"/>
      <c r="C248" s="81" t="s">
        <v>177</v>
      </c>
      <c r="D248" s="81" t="s">
        <v>90</v>
      </c>
      <c r="E248" s="82" t="s">
        <v>683</v>
      </c>
      <c r="F248" s="83" t="s">
        <v>684</v>
      </c>
      <c r="G248" s="84" t="s">
        <v>93</v>
      </c>
      <c r="H248" s="85">
        <v>170.44499999999999</v>
      </c>
      <c r="I248" s="86"/>
      <c r="J248" s="86">
        <f>ROUND($I$248*$H$248,2)</f>
        <v>0</v>
      </c>
      <c r="K248" s="83"/>
      <c r="L248" s="16"/>
      <c r="M248" s="87"/>
      <c r="N248" s="88" t="s">
        <v>25</v>
      </c>
      <c r="O248" s="89">
        <v>3.5000000000000003E-2</v>
      </c>
      <c r="P248" s="89">
        <f>$O$248*$H$248</f>
        <v>5.9655750000000003</v>
      </c>
      <c r="Q248" s="89">
        <v>2.5000000000000001E-4</v>
      </c>
      <c r="R248" s="89">
        <f>$Q$248*$H$248</f>
        <v>4.2611249999999996E-2</v>
      </c>
      <c r="S248" s="89">
        <v>0</v>
      </c>
      <c r="T248" s="90">
        <f>$S$248*$H$248</f>
        <v>0</v>
      </c>
      <c r="AR248" s="40" t="s">
        <v>94</v>
      </c>
      <c r="AT248" s="40" t="s">
        <v>90</v>
      </c>
      <c r="AU248" s="40" t="s">
        <v>38</v>
      </c>
      <c r="AY248" s="6" t="s">
        <v>88</v>
      </c>
      <c r="BE248" s="91">
        <f>IF($N$248="základní",$J$248,0)</f>
        <v>0</v>
      </c>
      <c r="BF248" s="91">
        <f>IF($N$248="snížená",$J$248,0)</f>
        <v>0</v>
      </c>
      <c r="BG248" s="91">
        <f>IF($N$248="zákl. přenesená",$J$248,0)</f>
        <v>0</v>
      </c>
      <c r="BH248" s="91">
        <f>IF($N$248="sníž. přenesená",$J$248,0)</f>
        <v>0</v>
      </c>
      <c r="BI248" s="91">
        <f>IF($N$248="nulová",$J$248,0)</f>
        <v>0</v>
      </c>
      <c r="BJ248" s="40" t="s">
        <v>37</v>
      </c>
      <c r="BK248" s="91">
        <f>ROUND($I$248*$H$248,2)</f>
        <v>0</v>
      </c>
      <c r="BL248" s="40" t="s">
        <v>94</v>
      </c>
      <c r="BM248" s="40" t="s">
        <v>685</v>
      </c>
    </row>
    <row r="249" spans="2:65" s="6" customFormat="1" ht="15.75" customHeight="1">
      <c r="B249" s="16"/>
      <c r="C249" s="84" t="s">
        <v>180</v>
      </c>
      <c r="D249" s="84" t="s">
        <v>90</v>
      </c>
      <c r="E249" s="82" t="s">
        <v>141</v>
      </c>
      <c r="F249" s="83" t="s">
        <v>142</v>
      </c>
      <c r="G249" s="84" t="s">
        <v>93</v>
      </c>
      <c r="H249" s="85">
        <v>151.40799999999999</v>
      </c>
      <c r="I249" s="86"/>
      <c r="J249" s="86">
        <f>ROUND($I$249*$H$249,2)</f>
        <v>0</v>
      </c>
      <c r="K249" s="83"/>
      <c r="L249" s="16"/>
      <c r="M249" s="87"/>
      <c r="N249" s="88" t="s">
        <v>25</v>
      </c>
      <c r="O249" s="89">
        <v>0.28000000000000003</v>
      </c>
      <c r="P249" s="89">
        <f>$O$249*$H$249</f>
        <v>42.394240000000003</v>
      </c>
      <c r="Q249" s="89">
        <v>4.1799999999999997E-3</v>
      </c>
      <c r="R249" s="89">
        <f>$Q$249*$H$249</f>
        <v>0.63288543999999991</v>
      </c>
      <c r="S249" s="89">
        <v>0</v>
      </c>
      <c r="T249" s="90">
        <f>$S$249*$H$249</f>
        <v>0</v>
      </c>
      <c r="AR249" s="40" t="s">
        <v>94</v>
      </c>
      <c r="AT249" s="40" t="s">
        <v>90</v>
      </c>
      <c r="AU249" s="40" t="s">
        <v>38</v>
      </c>
      <c r="AY249" s="40" t="s">
        <v>88</v>
      </c>
      <c r="BE249" s="91">
        <f>IF($N$249="základní",$J$249,0)</f>
        <v>0</v>
      </c>
      <c r="BF249" s="91">
        <f>IF($N$249="snížená",$J$249,0)</f>
        <v>0</v>
      </c>
      <c r="BG249" s="91">
        <f>IF($N$249="zákl. přenesená",$J$249,0)</f>
        <v>0</v>
      </c>
      <c r="BH249" s="91">
        <f>IF($N$249="sníž. přenesená",$J$249,0)</f>
        <v>0</v>
      </c>
      <c r="BI249" s="91">
        <f>IF($N$249="nulová",$J$249,0)</f>
        <v>0</v>
      </c>
      <c r="BJ249" s="40" t="s">
        <v>37</v>
      </c>
      <c r="BK249" s="91">
        <f>ROUND($I$249*$H$249,2)</f>
        <v>0</v>
      </c>
      <c r="BL249" s="40" t="s">
        <v>94</v>
      </c>
      <c r="BM249" s="40" t="s">
        <v>686</v>
      </c>
    </row>
    <row r="250" spans="2:65" s="6" customFormat="1" ht="15.75" customHeight="1">
      <c r="B250" s="92"/>
      <c r="D250" s="93" t="s">
        <v>95</v>
      </c>
      <c r="E250" s="94"/>
      <c r="F250" s="94" t="s">
        <v>668</v>
      </c>
      <c r="H250" s="95">
        <v>22.2</v>
      </c>
      <c r="L250" s="92"/>
      <c r="M250" s="96"/>
      <c r="T250" s="97"/>
      <c r="AT250" s="98" t="s">
        <v>95</v>
      </c>
      <c r="AU250" s="98" t="s">
        <v>38</v>
      </c>
      <c r="AV250" s="98" t="s">
        <v>38</v>
      </c>
      <c r="AW250" s="98" t="s">
        <v>52</v>
      </c>
      <c r="AX250" s="98" t="s">
        <v>36</v>
      </c>
      <c r="AY250" s="98" t="s">
        <v>88</v>
      </c>
    </row>
    <row r="251" spans="2:65" s="6" customFormat="1" ht="15.75" customHeight="1">
      <c r="B251" s="92"/>
      <c r="D251" s="107" t="s">
        <v>95</v>
      </c>
      <c r="E251" s="98"/>
      <c r="F251" s="94" t="s">
        <v>669</v>
      </c>
      <c r="H251" s="95">
        <v>21.664999999999999</v>
      </c>
      <c r="L251" s="92"/>
      <c r="M251" s="96"/>
      <c r="T251" s="97"/>
      <c r="AT251" s="98" t="s">
        <v>95</v>
      </c>
      <c r="AU251" s="98" t="s">
        <v>38</v>
      </c>
      <c r="AV251" s="98" t="s">
        <v>38</v>
      </c>
      <c r="AW251" s="98" t="s">
        <v>52</v>
      </c>
      <c r="AX251" s="98" t="s">
        <v>36</v>
      </c>
      <c r="AY251" s="98" t="s">
        <v>88</v>
      </c>
    </row>
    <row r="252" spans="2:65" s="6" customFormat="1" ht="15.75" customHeight="1">
      <c r="B252" s="92"/>
      <c r="D252" s="107" t="s">
        <v>95</v>
      </c>
      <c r="E252" s="98"/>
      <c r="F252" s="94" t="s">
        <v>670</v>
      </c>
      <c r="H252" s="95">
        <v>68.900000000000006</v>
      </c>
      <c r="L252" s="92"/>
      <c r="M252" s="96"/>
      <c r="T252" s="97"/>
      <c r="AT252" s="98" t="s">
        <v>95</v>
      </c>
      <c r="AU252" s="98" t="s">
        <v>38</v>
      </c>
      <c r="AV252" s="98" t="s">
        <v>38</v>
      </c>
      <c r="AW252" s="98" t="s">
        <v>52</v>
      </c>
      <c r="AX252" s="98" t="s">
        <v>36</v>
      </c>
      <c r="AY252" s="98" t="s">
        <v>88</v>
      </c>
    </row>
    <row r="253" spans="2:65" s="6" customFormat="1" ht="15.75" customHeight="1">
      <c r="B253" s="92"/>
      <c r="D253" s="107" t="s">
        <v>95</v>
      </c>
      <c r="E253" s="98"/>
      <c r="F253" s="94" t="s">
        <v>671</v>
      </c>
      <c r="H253" s="95">
        <v>10</v>
      </c>
      <c r="L253" s="92"/>
      <c r="M253" s="96"/>
      <c r="T253" s="97"/>
      <c r="AT253" s="98" t="s">
        <v>95</v>
      </c>
      <c r="AU253" s="98" t="s">
        <v>38</v>
      </c>
      <c r="AV253" s="98" t="s">
        <v>38</v>
      </c>
      <c r="AW253" s="98" t="s">
        <v>52</v>
      </c>
      <c r="AX253" s="98" t="s">
        <v>36</v>
      </c>
      <c r="AY253" s="98" t="s">
        <v>88</v>
      </c>
    </row>
    <row r="254" spans="2:65" s="6" customFormat="1" ht="15.75" customHeight="1">
      <c r="B254" s="92"/>
      <c r="D254" s="107" t="s">
        <v>95</v>
      </c>
      <c r="E254" s="98"/>
      <c r="F254" s="94" t="s">
        <v>687</v>
      </c>
      <c r="H254" s="95">
        <v>19.335000000000001</v>
      </c>
      <c r="L254" s="92"/>
      <c r="M254" s="96"/>
      <c r="T254" s="97"/>
      <c r="AT254" s="98" t="s">
        <v>95</v>
      </c>
      <c r="AU254" s="98" t="s">
        <v>38</v>
      </c>
      <c r="AV254" s="98" t="s">
        <v>38</v>
      </c>
      <c r="AW254" s="98" t="s">
        <v>52</v>
      </c>
      <c r="AX254" s="98" t="s">
        <v>36</v>
      </c>
      <c r="AY254" s="98" t="s">
        <v>88</v>
      </c>
    </row>
    <row r="255" spans="2:65" s="6" customFormat="1" ht="15.75" customHeight="1">
      <c r="B255" s="92"/>
      <c r="D255" s="107" t="s">
        <v>95</v>
      </c>
      <c r="E255" s="98"/>
      <c r="F255" s="94" t="s">
        <v>664</v>
      </c>
      <c r="H255" s="95">
        <v>9.3074999999999992</v>
      </c>
      <c r="L255" s="92"/>
      <c r="M255" s="96"/>
      <c r="T255" s="97"/>
      <c r="AT255" s="98" t="s">
        <v>95</v>
      </c>
      <c r="AU255" s="98" t="s">
        <v>38</v>
      </c>
      <c r="AV255" s="98" t="s">
        <v>38</v>
      </c>
      <c r="AW255" s="98" t="s">
        <v>52</v>
      </c>
      <c r="AX255" s="98" t="s">
        <v>36</v>
      </c>
      <c r="AY255" s="98" t="s">
        <v>88</v>
      </c>
    </row>
    <row r="256" spans="2:65" s="6" customFormat="1" ht="15.75" customHeight="1">
      <c r="B256" s="16"/>
      <c r="C256" s="81" t="s">
        <v>181</v>
      </c>
      <c r="D256" s="81" t="s">
        <v>90</v>
      </c>
      <c r="E256" s="82" t="s">
        <v>143</v>
      </c>
      <c r="F256" s="83" t="s">
        <v>144</v>
      </c>
      <c r="G256" s="84" t="s">
        <v>93</v>
      </c>
      <c r="H256" s="85">
        <v>158.77699999999999</v>
      </c>
      <c r="I256" s="86"/>
      <c r="J256" s="86">
        <f>ROUND($I$256*$H$256,2)</f>
        <v>0</v>
      </c>
      <c r="K256" s="83"/>
      <c r="L256" s="16"/>
      <c r="M256" s="87"/>
      <c r="N256" s="88" t="s">
        <v>25</v>
      </c>
      <c r="O256" s="89">
        <v>7.8E-2</v>
      </c>
      <c r="P256" s="89">
        <f>$O$256*$H$256</f>
        <v>12.384606</v>
      </c>
      <c r="Q256" s="89">
        <v>1.1E-4</v>
      </c>
      <c r="R256" s="89">
        <f>$Q$256*$H$256</f>
        <v>1.746547E-2</v>
      </c>
      <c r="S256" s="89">
        <v>0</v>
      </c>
      <c r="T256" s="90">
        <f>$S$256*$H$256</f>
        <v>0</v>
      </c>
      <c r="AR256" s="40" t="s">
        <v>94</v>
      </c>
      <c r="AT256" s="40" t="s">
        <v>90</v>
      </c>
      <c r="AU256" s="40" t="s">
        <v>38</v>
      </c>
      <c r="AY256" s="6" t="s">
        <v>88</v>
      </c>
      <c r="BE256" s="91">
        <f>IF($N$256="základní",$J$256,0)</f>
        <v>0</v>
      </c>
      <c r="BF256" s="91">
        <f>IF($N$256="snížená",$J$256,0)</f>
        <v>0</v>
      </c>
      <c r="BG256" s="91">
        <f>IF($N$256="zákl. přenesená",$J$256,0)</f>
        <v>0</v>
      </c>
      <c r="BH256" s="91">
        <f>IF($N$256="sníž. přenesená",$J$256,0)</f>
        <v>0</v>
      </c>
      <c r="BI256" s="91">
        <f>IF($N$256="nulová",$J$256,0)</f>
        <v>0</v>
      </c>
      <c r="BJ256" s="40" t="s">
        <v>37</v>
      </c>
      <c r="BK256" s="91">
        <f>ROUND($I$256*$H$256,2)</f>
        <v>0</v>
      </c>
      <c r="BL256" s="40" t="s">
        <v>94</v>
      </c>
      <c r="BM256" s="40" t="s">
        <v>688</v>
      </c>
    </row>
    <row r="257" spans="2:51" s="6" customFormat="1" ht="15.75" customHeight="1">
      <c r="B257" s="108"/>
      <c r="D257" s="93" t="s">
        <v>95</v>
      </c>
      <c r="E257" s="110"/>
      <c r="F257" s="110" t="s">
        <v>689</v>
      </c>
      <c r="H257" s="109"/>
      <c r="L257" s="108"/>
      <c r="M257" s="111"/>
      <c r="T257" s="112"/>
      <c r="AT257" s="109" t="s">
        <v>95</v>
      </c>
      <c r="AU257" s="109" t="s">
        <v>38</v>
      </c>
      <c r="AV257" s="109" t="s">
        <v>37</v>
      </c>
      <c r="AW257" s="109" t="s">
        <v>52</v>
      </c>
      <c r="AX257" s="109" t="s">
        <v>36</v>
      </c>
      <c r="AY257" s="109" t="s">
        <v>88</v>
      </c>
    </row>
    <row r="258" spans="2:51" s="6" customFormat="1" ht="15.75" customHeight="1">
      <c r="B258" s="92"/>
      <c r="D258" s="107" t="s">
        <v>95</v>
      </c>
      <c r="E258" s="98"/>
      <c r="F258" s="94" t="s">
        <v>690</v>
      </c>
      <c r="H258" s="95">
        <v>61.5</v>
      </c>
      <c r="L258" s="92"/>
      <c r="M258" s="96"/>
      <c r="T258" s="97"/>
      <c r="AT258" s="98" t="s">
        <v>95</v>
      </c>
      <c r="AU258" s="98" t="s">
        <v>38</v>
      </c>
      <c r="AV258" s="98" t="s">
        <v>38</v>
      </c>
      <c r="AW258" s="98" t="s">
        <v>52</v>
      </c>
      <c r="AX258" s="98" t="s">
        <v>36</v>
      </c>
      <c r="AY258" s="98" t="s">
        <v>88</v>
      </c>
    </row>
    <row r="259" spans="2:51" s="6" customFormat="1" ht="15.75" customHeight="1">
      <c r="B259" s="92"/>
      <c r="D259" s="107" t="s">
        <v>95</v>
      </c>
      <c r="E259" s="98"/>
      <c r="F259" s="94" t="s">
        <v>691</v>
      </c>
      <c r="H259" s="95">
        <v>26.324999999999999</v>
      </c>
      <c r="L259" s="92"/>
      <c r="M259" s="96"/>
      <c r="T259" s="97"/>
      <c r="AT259" s="98" t="s">
        <v>95</v>
      </c>
      <c r="AU259" s="98" t="s">
        <v>38</v>
      </c>
      <c r="AV259" s="98" t="s">
        <v>38</v>
      </c>
      <c r="AW259" s="98" t="s">
        <v>52</v>
      </c>
      <c r="AX259" s="98" t="s">
        <v>36</v>
      </c>
      <c r="AY259" s="98" t="s">
        <v>88</v>
      </c>
    </row>
    <row r="260" spans="2:51" s="6" customFormat="1" ht="15.75" customHeight="1">
      <c r="B260" s="92"/>
      <c r="D260" s="107" t="s">
        <v>95</v>
      </c>
      <c r="E260" s="98"/>
      <c r="F260" s="94" t="s">
        <v>692</v>
      </c>
      <c r="H260" s="95">
        <v>23.76</v>
      </c>
      <c r="L260" s="92"/>
      <c r="M260" s="96"/>
      <c r="T260" s="97"/>
      <c r="AT260" s="98" t="s">
        <v>95</v>
      </c>
      <c r="AU260" s="98" t="s">
        <v>38</v>
      </c>
      <c r="AV260" s="98" t="s">
        <v>38</v>
      </c>
      <c r="AW260" s="98" t="s">
        <v>52</v>
      </c>
      <c r="AX260" s="98" t="s">
        <v>36</v>
      </c>
      <c r="AY260" s="98" t="s">
        <v>88</v>
      </c>
    </row>
    <row r="261" spans="2:51" s="6" customFormat="1" ht="15.75" customHeight="1">
      <c r="B261" s="92"/>
      <c r="D261" s="107" t="s">
        <v>95</v>
      </c>
      <c r="E261" s="98"/>
      <c r="F261" s="94" t="s">
        <v>693</v>
      </c>
      <c r="H261" s="95">
        <v>0.45</v>
      </c>
      <c r="L261" s="92"/>
      <c r="M261" s="96"/>
      <c r="T261" s="97"/>
      <c r="AT261" s="98" t="s">
        <v>95</v>
      </c>
      <c r="AU261" s="98" t="s">
        <v>38</v>
      </c>
      <c r="AV261" s="98" t="s">
        <v>38</v>
      </c>
      <c r="AW261" s="98" t="s">
        <v>52</v>
      </c>
      <c r="AX261" s="98" t="s">
        <v>36</v>
      </c>
      <c r="AY261" s="98" t="s">
        <v>88</v>
      </c>
    </row>
    <row r="262" spans="2:51" s="6" customFormat="1" ht="15.75" customHeight="1">
      <c r="B262" s="92"/>
      <c r="D262" s="107" t="s">
        <v>95</v>
      </c>
      <c r="E262" s="98"/>
      <c r="F262" s="94" t="s">
        <v>694</v>
      </c>
      <c r="H262" s="95">
        <v>7.8375000000000004</v>
      </c>
      <c r="L262" s="92"/>
      <c r="M262" s="96"/>
      <c r="T262" s="97"/>
      <c r="AT262" s="98" t="s">
        <v>95</v>
      </c>
      <c r="AU262" s="98" t="s">
        <v>38</v>
      </c>
      <c r="AV262" s="98" t="s">
        <v>38</v>
      </c>
      <c r="AW262" s="98" t="s">
        <v>52</v>
      </c>
      <c r="AX262" s="98" t="s">
        <v>36</v>
      </c>
      <c r="AY262" s="98" t="s">
        <v>88</v>
      </c>
    </row>
    <row r="263" spans="2:51" s="6" customFormat="1" ht="15.75" customHeight="1">
      <c r="B263" s="92"/>
      <c r="D263" s="107" t="s">
        <v>95</v>
      </c>
      <c r="E263" s="98"/>
      <c r="F263" s="94" t="s">
        <v>695</v>
      </c>
      <c r="H263" s="95">
        <v>2.2799999999999998</v>
      </c>
      <c r="L263" s="92"/>
      <c r="M263" s="96"/>
      <c r="T263" s="97"/>
      <c r="AT263" s="98" t="s">
        <v>95</v>
      </c>
      <c r="AU263" s="98" t="s">
        <v>38</v>
      </c>
      <c r="AV263" s="98" t="s">
        <v>38</v>
      </c>
      <c r="AW263" s="98" t="s">
        <v>52</v>
      </c>
      <c r="AX263" s="98" t="s">
        <v>36</v>
      </c>
      <c r="AY263" s="98" t="s">
        <v>88</v>
      </c>
    </row>
    <row r="264" spans="2:51" s="6" customFormat="1" ht="15.75" customHeight="1">
      <c r="B264" s="92"/>
      <c r="D264" s="107" t="s">
        <v>95</v>
      </c>
      <c r="E264" s="98"/>
      <c r="F264" s="94" t="s">
        <v>696</v>
      </c>
      <c r="H264" s="95">
        <v>0.34</v>
      </c>
      <c r="L264" s="92"/>
      <c r="M264" s="96"/>
      <c r="T264" s="97"/>
      <c r="AT264" s="98" t="s">
        <v>95</v>
      </c>
      <c r="AU264" s="98" t="s">
        <v>38</v>
      </c>
      <c r="AV264" s="98" t="s">
        <v>38</v>
      </c>
      <c r="AW264" s="98" t="s">
        <v>52</v>
      </c>
      <c r="AX264" s="98" t="s">
        <v>36</v>
      </c>
      <c r="AY264" s="98" t="s">
        <v>88</v>
      </c>
    </row>
    <row r="265" spans="2:51" s="6" customFormat="1" ht="15.75" customHeight="1">
      <c r="B265" s="92"/>
      <c r="D265" s="107" t="s">
        <v>95</v>
      </c>
      <c r="E265" s="98"/>
      <c r="F265" s="94" t="s">
        <v>697</v>
      </c>
      <c r="H265" s="95">
        <v>1.4</v>
      </c>
      <c r="L265" s="92"/>
      <c r="M265" s="96"/>
      <c r="T265" s="97"/>
      <c r="AT265" s="98" t="s">
        <v>95</v>
      </c>
      <c r="AU265" s="98" t="s">
        <v>38</v>
      </c>
      <c r="AV265" s="98" t="s">
        <v>38</v>
      </c>
      <c r="AW265" s="98" t="s">
        <v>52</v>
      </c>
      <c r="AX265" s="98" t="s">
        <v>36</v>
      </c>
      <c r="AY265" s="98" t="s">
        <v>88</v>
      </c>
    </row>
    <row r="266" spans="2:51" s="6" customFormat="1" ht="15.75" customHeight="1">
      <c r="B266" s="92"/>
      <c r="D266" s="107" t="s">
        <v>95</v>
      </c>
      <c r="E266" s="98"/>
      <c r="F266" s="94" t="s">
        <v>698</v>
      </c>
      <c r="H266" s="95">
        <v>1.54</v>
      </c>
      <c r="L266" s="92"/>
      <c r="M266" s="96"/>
      <c r="T266" s="97"/>
      <c r="AT266" s="98" t="s">
        <v>95</v>
      </c>
      <c r="AU266" s="98" t="s">
        <v>38</v>
      </c>
      <c r="AV266" s="98" t="s">
        <v>38</v>
      </c>
      <c r="AW266" s="98" t="s">
        <v>52</v>
      </c>
      <c r="AX266" s="98" t="s">
        <v>36</v>
      </c>
      <c r="AY266" s="98" t="s">
        <v>88</v>
      </c>
    </row>
    <row r="267" spans="2:51" s="6" customFormat="1" ht="15.75" customHeight="1">
      <c r="B267" s="92"/>
      <c r="D267" s="107" t="s">
        <v>95</v>
      </c>
      <c r="E267" s="98"/>
      <c r="F267" s="94" t="s">
        <v>699</v>
      </c>
      <c r="H267" s="95">
        <v>2.4024999999999999</v>
      </c>
      <c r="L267" s="92"/>
      <c r="M267" s="96"/>
      <c r="T267" s="97"/>
      <c r="AT267" s="98" t="s">
        <v>95</v>
      </c>
      <c r="AU267" s="98" t="s">
        <v>38</v>
      </c>
      <c r="AV267" s="98" t="s">
        <v>38</v>
      </c>
      <c r="AW267" s="98" t="s">
        <v>52</v>
      </c>
      <c r="AX267" s="98" t="s">
        <v>36</v>
      </c>
      <c r="AY267" s="98" t="s">
        <v>88</v>
      </c>
    </row>
    <row r="268" spans="2:51" s="6" customFormat="1" ht="15.75" customHeight="1">
      <c r="B268" s="92"/>
      <c r="D268" s="107" t="s">
        <v>95</v>
      </c>
      <c r="E268" s="98"/>
      <c r="F268" s="94" t="s">
        <v>700</v>
      </c>
      <c r="H268" s="95">
        <v>0.67500000000000004</v>
      </c>
      <c r="L268" s="92"/>
      <c r="M268" s="96"/>
      <c r="T268" s="97"/>
      <c r="AT268" s="98" t="s">
        <v>95</v>
      </c>
      <c r="AU268" s="98" t="s">
        <v>38</v>
      </c>
      <c r="AV268" s="98" t="s">
        <v>38</v>
      </c>
      <c r="AW268" s="98" t="s">
        <v>52</v>
      </c>
      <c r="AX268" s="98" t="s">
        <v>36</v>
      </c>
      <c r="AY268" s="98" t="s">
        <v>88</v>
      </c>
    </row>
    <row r="269" spans="2:51" s="6" customFormat="1" ht="15.75" customHeight="1">
      <c r="B269" s="92"/>
      <c r="D269" s="107" t="s">
        <v>95</v>
      </c>
      <c r="E269" s="98"/>
      <c r="F269" s="94" t="s">
        <v>701</v>
      </c>
      <c r="H269" s="95">
        <v>1.62</v>
      </c>
      <c r="L269" s="92"/>
      <c r="M269" s="96"/>
      <c r="T269" s="97"/>
      <c r="AT269" s="98" t="s">
        <v>95</v>
      </c>
      <c r="AU269" s="98" t="s">
        <v>38</v>
      </c>
      <c r="AV269" s="98" t="s">
        <v>38</v>
      </c>
      <c r="AW269" s="98" t="s">
        <v>52</v>
      </c>
      <c r="AX269" s="98" t="s">
        <v>36</v>
      </c>
      <c r="AY269" s="98" t="s">
        <v>88</v>
      </c>
    </row>
    <row r="270" spans="2:51" s="6" customFormat="1" ht="15.75" customHeight="1">
      <c r="B270" s="92"/>
      <c r="D270" s="107" t="s">
        <v>95</v>
      </c>
      <c r="E270" s="98"/>
      <c r="F270" s="94" t="s">
        <v>702</v>
      </c>
      <c r="H270" s="95">
        <v>2.7</v>
      </c>
      <c r="L270" s="92"/>
      <c r="M270" s="96"/>
      <c r="T270" s="97"/>
      <c r="AT270" s="98" t="s">
        <v>95</v>
      </c>
      <c r="AU270" s="98" t="s">
        <v>38</v>
      </c>
      <c r="AV270" s="98" t="s">
        <v>38</v>
      </c>
      <c r="AW270" s="98" t="s">
        <v>52</v>
      </c>
      <c r="AX270" s="98" t="s">
        <v>36</v>
      </c>
      <c r="AY270" s="98" t="s">
        <v>88</v>
      </c>
    </row>
    <row r="271" spans="2:51" s="6" customFormat="1" ht="15.75" customHeight="1">
      <c r="B271" s="92"/>
      <c r="D271" s="107" t="s">
        <v>95</v>
      </c>
      <c r="E271" s="98"/>
      <c r="F271" s="94" t="s">
        <v>703</v>
      </c>
      <c r="H271" s="95">
        <v>1.76</v>
      </c>
      <c r="L271" s="92"/>
      <c r="M271" s="96"/>
      <c r="T271" s="97"/>
      <c r="AT271" s="98" t="s">
        <v>95</v>
      </c>
      <c r="AU271" s="98" t="s">
        <v>38</v>
      </c>
      <c r="AV271" s="98" t="s">
        <v>38</v>
      </c>
      <c r="AW271" s="98" t="s">
        <v>52</v>
      </c>
      <c r="AX271" s="98" t="s">
        <v>36</v>
      </c>
      <c r="AY271" s="98" t="s">
        <v>88</v>
      </c>
    </row>
    <row r="272" spans="2:51" s="6" customFormat="1" ht="15.75" customHeight="1">
      <c r="B272" s="92"/>
      <c r="D272" s="107" t="s">
        <v>95</v>
      </c>
      <c r="E272" s="98"/>
      <c r="F272" s="94" t="s">
        <v>704</v>
      </c>
      <c r="H272" s="95">
        <v>0.96</v>
      </c>
      <c r="L272" s="92"/>
      <c r="M272" s="96"/>
      <c r="T272" s="97"/>
      <c r="AT272" s="98" t="s">
        <v>95</v>
      </c>
      <c r="AU272" s="98" t="s">
        <v>38</v>
      </c>
      <c r="AV272" s="98" t="s">
        <v>38</v>
      </c>
      <c r="AW272" s="98" t="s">
        <v>52</v>
      </c>
      <c r="AX272" s="98" t="s">
        <v>36</v>
      </c>
      <c r="AY272" s="98" t="s">
        <v>88</v>
      </c>
    </row>
    <row r="273" spans="2:65" s="6" customFormat="1" ht="15.75" customHeight="1">
      <c r="B273" s="92"/>
      <c r="D273" s="107" t="s">
        <v>95</v>
      </c>
      <c r="E273" s="98"/>
      <c r="F273" s="94" t="s">
        <v>705</v>
      </c>
      <c r="H273" s="95">
        <v>0.63585000000000003</v>
      </c>
      <c r="L273" s="92"/>
      <c r="M273" s="96"/>
      <c r="T273" s="97"/>
      <c r="AT273" s="98" t="s">
        <v>95</v>
      </c>
      <c r="AU273" s="98" t="s">
        <v>38</v>
      </c>
      <c r="AV273" s="98" t="s">
        <v>38</v>
      </c>
      <c r="AW273" s="98" t="s">
        <v>52</v>
      </c>
      <c r="AX273" s="98" t="s">
        <v>36</v>
      </c>
      <c r="AY273" s="98" t="s">
        <v>88</v>
      </c>
    </row>
    <row r="274" spans="2:65" s="6" customFormat="1" ht="15.75" customHeight="1">
      <c r="B274" s="92"/>
      <c r="D274" s="107" t="s">
        <v>95</v>
      </c>
      <c r="E274" s="98"/>
      <c r="F274" s="94" t="s">
        <v>706</v>
      </c>
      <c r="H274" s="95">
        <v>3.45</v>
      </c>
      <c r="L274" s="92"/>
      <c r="M274" s="96"/>
      <c r="T274" s="97"/>
      <c r="AT274" s="98" t="s">
        <v>95</v>
      </c>
      <c r="AU274" s="98" t="s">
        <v>38</v>
      </c>
      <c r="AV274" s="98" t="s">
        <v>38</v>
      </c>
      <c r="AW274" s="98" t="s">
        <v>52</v>
      </c>
      <c r="AX274" s="98" t="s">
        <v>36</v>
      </c>
      <c r="AY274" s="98" t="s">
        <v>88</v>
      </c>
    </row>
    <row r="275" spans="2:65" s="6" customFormat="1" ht="15.75" customHeight="1">
      <c r="B275" s="108"/>
      <c r="D275" s="107" t="s">
        <v>95</v>
      </c>
      <c r="E275" s="109"/>
      <c r="F275" s="110" t="s">
        <v>707</v>
      </c>
      <c r="H275" s="109"/>
      <c r="L275" s="108"/>
      <c r="M275" s="111"/>
      <c r="T275" s="112"/>
      <c r="AT275" s="109" t="s">
        <v>95</v>
      </c>
      <c r="AU275" s="109" t="s">
        <v>38</v>
      </c>
      <c r="AV275" s="109" t="s">
        <v>37</v>
      </c>
      <c r="AW275" s="109" t="s">
        <v>52</v>
      </c>
      <c r="AX275" s="109" t="s">
        <v>36</v>
      </c>
      <c r="AY275" s="109" t="s">
        <v>88</v>
      </c>
    </row>
    <row r="276" spans="2:65" s="6" customFormat="1" ht="15.75" customHeight="1">
      <c r="B276" s="92"/>
      <c r="D276" s="107" t="s">
        <v>95</v>
      </c>
      <c r="E276" s="98"/>
      <c r="F276" s="94" t="s">
        <v>708</v>
      </c>
      <c r="H276" s="95">
        <v>3.5249999999999999</v>
      </c>
      <c r="L276" s="92"/>
      <c r="M276" s="96"/>
      <c r="T276" s="97"/>
      <c r="AT276" s="98" t="s">
        <v>95</v>
      </c>
      <c r="AU276" s="98" t="s">
        <v>38</v>
      </c>
      <c r="AV276" s="98" t="s">
        <v>38</v>
      </c>
      <c r="AW276" s="98" t="s">
        <v>52</v>
      </c>
      <c r="AX276" s="98" t="s">
        <v>36</v>
      </c>
      <c r="AY276" s="98" t="s">
        <v>88</v>
      </c>
    </row>
    <row r="277" spans="2:65" s="6" customFormat="1" ht="15.75" customHeight="1">
      <c r="B277" s="92"/>
      <c r="D277" s="107" t="s">
        <v>95</v>
      </c>
      <c r="E277" s="98"/>
      <c r="F277" s="94" t="s">
        <v>709</v>
      </c>
      <c r="H277" s="95">
        <v>4.03</v>
      </c>
      <c r="L277" s="92"/>
      <c r="M277" s="96"/>
      <c r="T277" s="97"/>
      <c r="AT277" s="98" t="s">
        <v>95</v>
      </c>
      <c r="AU277" s="98" t="s">
        <v>38</v>
      </c>
      <c r="AV277" s="98" t="s">
        <v>38</v>
      </c>
      <c r="AW277" s="98" t="s">
        <v>52</v>
      </c>
      <c r="AX277" s="98" t="s">
        <v>36</v>
      </c>
      <c r="AY277" s="98" t="s">
        <v>88</v>
      </c>
    </row>
    <row r="278" spans="2:65" s="6" customFormat="1" ht="15.75" customHeight="1">
      <c r="B278" s="92"/>
      <c r="D278" s="107" t="s">
        <v>95</v>
      </c>
      <c r="E278" s="98"/>
      <c r="F278" s="94" t="s">
        <v>710</v>
      </c>
      <c r="H278" s="95">
        <v>2</v>
      </c>
      <c r="L278" s="92"/>
      <c r="M278" s="96"/>
      <c r="T278" s="97"/>
      <c r="AT278" s="98" t="s">
        <v>95</v>
      </c>
      <c r="AU278" s="98" t="s">
        <v>38</v>
      </c>
      <c r="AV278" s="98" t="s">
        <v>38</v>
      </c>
      <c r="AW278" s="98" t="s">
        <v>52</v>
      </c>
      <c r="AX278" s="98" t="s">
        <v>36</v>
      </c>
      <c r="AY278" s="98" t="s">
        <v>88</v>
      </c>
    </row>
    <row r="279" spans="2:65" s="6" customFormat="1" ht="15.75" customHeight="1">
      <c r="B279" s="92"/>
      <c r="D279" s="107" t="s">
        <v>95</v>
      </c>
      <c r="E279" s="98"/>
      <c r="F279" s="94" t="s">
        <v>710</v>
      </c>
      <c r="H279" s="95">
        <v>2</v>
      </c>
      <c r="L279" s="92"/>
      <c r="M279" s="96"/>
      <c r="T279" s="97"/>
      <c r="AT279" s="98" t="s">
        <v>95</v>
      </c>
      <c r="AU279" s="98" t="s">
        <v>38</v>
      </c>
      <c r="AV279" s="98" t="s">
        <v>38</v>
      </c>
      <c r="AW279" s="98" t="s">
        <v>52</v>
      </c>
      <c r="AX279" s="98" t="s">
        <v>36</v>
      </c>
      <c r="AY279" s="98" t="s">
        <v>88</v>
      </c>
    </row>
    <row r="280" spans="2:65" s="6" customFormat="1" ht="15.75" customHeight="1">
      <c r="B280" s="92"/>
      <c r="D280" s="107" t="s">
        <v>95</v>
      </c>
      <c r="E280" s="98"/>
      <c r="F280" s="94" t="s">
        <v>711</v>
      </c>
      <c r="H280" s="95">
        <v>1.8</v>
      </c>
      <c r="L280" s="92"/>
      <c r="M280" s="96"/>
      <c r="T280" s="97"/>
      <c r="AT280" s="98" t="s">
        <v>95</v>
      </c>
      <c r="AU280" s="98" t="s">
        <v>38</v>
      </c>
      <c r="AV280" s="98" t="s">
        <v>38</v>
      </c>
      <c r="AW280" s="98" t="s">
        <v>52</v>
      </c>
      <c r="AX280" s="98" t="s">
        <v>36</v>
      </c>
      <c r="AY280" s="98" t="s">
        <v>88</v>
      </c>
    </row>
    <row r="281" spans="2:65" s="6" customFormat="1" ht="15.75" customHeight="1">
      <c r="B281" s="108"/>
      <c r="D281" s="107" t="s">
        <v>95</v>
      </c>
      <c r="E281" s="109"/>
      <c r="F281" s="110" t="s">
        <v>712</v>
      </c>
      <c r="H281" s="109"/>
      <c r="L281" s="108"/>
      <c r="M281" s="111"/>
      <c r="T281" s="112"/>
      <c r="AT281" s="109" t="s">
        <v>95</v>
      </c>
      <c r="AU281" s="109" t="s">
        <v>38</v>
      </c>
      <c r="AV281" s="109" t="s">
        <v>37</v>
      </c>
      <c r="AW281" s="109" t="s">
        <v>52</v>
      </c>
      <c r="AX281" s="109" t="s">
        <v>36</v>
      </c>
      <c r="AY281" s="109" t="s">
        <v>88</v>
      </c>
    </row>
    <row r="282" spans="2:65" s="6" customFormat="1" ht="15.75" customHeight="1">
      <c r="B282" s="92"/>
      <c r="D282" s="107" t="s">
        <v>95</v>
      </c>
      <c r="E282" s="98"/>
      <c r="F282" s="94" t="s">
        <v>699</v>
      </c>
      <c r="H282" s="95">
        <v>2.4024999999999999</v>
      </c>
      <c r="L282" s="92"/>
      <c r="M282" s="96"/>
      <c r="T282" s="97"/>
      <c r="AT282" s="98" t="s">
        <v>95</v>
      </c>
      <c r="AU282" s="98" t="s">
        <v>38</v>
      </c>
      <c r="AV282" s="98" t="s">
        <v>38</v>
      </c>
      <c r="AW282" s="98" t="s">
        <v>52</v>
      </c>
      <c r="AX282" s="98" t="s">
        <v>36</v>
      </c>
      <c r="AY282" s="98" t="s">
        <v>88</v>
      </c>
    </row>
    <row r="283" spans="2:65" s="6" customFormat="1" ht="15.75" customHeight="1">
      <c r="B283" s="92"/>
      <c r="D283" s="107" t="s">
        <v>95</v>
      </c>
      <c r="E283" s="98"/>
      <c r="F283" s="94" t="s">
        <v>713</v>
      </c>
      <c r="H283" s="95">
        <v>3.3839999999999999</v>
      </c>
      <c r="L283" s="92"/>
      <c r="M283" s="96"/>
      <c r="T283" s="97"/>
      <c r="AT283" s="98" t="s">
        <v>95</v>
      </c>
      <c r="AU283" s="98" t="s">
        <v>38</v>
      </c>
      <c r="AV283" s="98" t="s">
        <v>38</v>
      </c>
      <c r="AW283" s="98" t="s">
        <v>52</v>
      </c>
      <c r="AX283" s="98" t="s">
        <v>36</v>
      </c>
      <c r="AY283" s="98" t="s">
        <v>88</v>
      </c>
    </row>
    <row r="284" spans="2:65" s="6" customFormat="1" ht="15.75" customHeight="1">
      <c r="B284" s="16"/>
      <c r="C284" s="81" t="s">
        <v>182</v>
      </c>
      <c r="D284" s="81" t="s">
        <v>90</v>
      </c>
      <c r="E284" s="82" t="s">
        <v>146</v>
      </c>
      <c r="F284" s="83" t="s">
        <v>147</v>
      </c>
      <c r="G284" s="84" t="s">
        <v>93</v>
      </c>
      <c r="H284" s="85">
        <v>312.73200000000003</v>
      </c>
      <c r="I284" s="86"/>
      <c r="J284" s="86">
        <f>ROUND($I$284*$H$284,2)</f>
        <v>0</v>
      </c>
      <c r="K284" s="83"/>
      <c r="L284" s="16"/>
      <c r="M284" s="87"/>
      <c r="N284" s="88" t="s">
        <v>25</v>
      </c>
      <c r="O284" s="89">
        <v>0.40300000000000002</v>
      </c>
      <c r="P284" s="89">
        <f>$O$284*$H$284</f>
        <v>126.03099600000002</v>
      </c>
      <c r="Q284" s="89">
        <v>4.7400000000000003E-3</v>
      </c>
      <c r="R284" s="89">
        <f>$Q$284*$H$284</f>
        <v>1.4823496800000002</v>
      </c>
      <c r="S284" s="89">
        <v>0</v>
      </c>
      <c r="T284" s="90">
        <f>$S$284*$H$284</f>
        <v>0</v>
      </c>
      <c r="AR284" s="40" t="s">
        <v>94</v>
      </c>
      <c r="AT284" s="40" t="s">
        <v>90</v>
      </c>
      <c r="AU284" s="40" t="s">
        <v>38</v>
      </c>
      <c r="AY284" s="6" t="s">
        <v>88</v>
      </c>
      <c r="BE284" s="91">
        <f>IF($N$284="základní",$J$284,0)</f>
        <v>0</v>
      </c>
      <c r="BF284" s="91">
        <f>IF($N$284="snížená",$J$284,0)</f>
        <v>0</v>
      </c>
      <c r="BG284" s="91">
        <f>IF($N$284="zákl. přenesená",$J$284,0)</f>
        <v>0</v>
      </c>
      <c r="BH284" s="91">
        <f>IF($N$284="sníž. přenesená",$J$284,0)</f>
        <v>0</v>
      </c>
      <c r="BI284" s="91">
        <f>IF($N$284="nulová",$J$284,0)</f>
        <v>0</v>
      </c>
      <c r="BJ284" s="40" t="s">
        <v>37</v>
      </c>
      <c r="BK284" s="91">
        <f>ROUND($I$284*$H$284,2)</f>
        <v>0</v>
      </c>
      <c r="BL284" s="40" t="s">
        <v>94</v>
      </c>
      <c r="BM284" s="40" t="s">
        <v>714</v>
      </c>
    </row>
    <row r="285" spans="2:65" s="6" customFormat="1" ht="39" customHeight="1">
      <c r="B285" s="92"/>
      <c r="D285" s="93" t="s">
        <v>95</v>
      </c>
      <c r="E285" s="94"/>
      <c r="F285" s="94" t="s">
        <v>615</v>
      </c>
      <c r="H285" s="95">
        <v>292.27249999999998</v>
      </c>
      <c r="L285" s="92"/>
      <c r="M285" s="96"/>
      <c r="T285" s="97"/>
      <c r="AT285" s="98" t="s">
        <v>95</v>
      </c>
      <c r="AU285" s="98" t="s">
        <v>38</v>
      </c>
      <c r="AV285" s="98" t="s">
        <v>38</v>
      </c>
      <c r="AW285" s="98" t="s">
        <v>52</v>
      </c>
      <c r="AX285" s="98" t="s">
        <v>36</v>
      </c>
      <c r="AY285" s="98" t="s">
        <v>88</v>
      </c>
    </row>
    <row r="286" spans="2:65" s="6" customFormat="1" ht="15.75" customHeight="1">
      <c r="B286" s="92"/>
      <c r="D286" s="107" t="s">
        <v>95</v>
      </c>
      <c r="E286" s="98"/>
      <c r="F286" s="94" t="s">
        <v>616</v>
      </c>
      <c r="H286" s="95">
        <v>20.459109999999999</v>
      </c>
      <c r="L286" s="92"/>
      <c r="M286" s="96"/>
      <c r="T286" s="97"/>
      <c r="AT286" s="98" t="s">
        <v>95</v>
      </c>
      <c r="AU286" s="98" t="s">
        <v>38</v>
      </c>
      <c r="AV286" s="98" t="s">
        <v>38</v>
      </c>
      <c r="AW286" s="98" t="s">
        <v>52</v>
      </c>
      <c r="AX286" s="98" t="s">
        <v>36</v>
      </c>
      <c r="AY286" s="98" t="s">
        <v>88</v>
      </c>
    </row>
    <row r="287" spans="2:65" s="6" customFormat="1" ht="15.75" customHeight="1">
      <c r="B287" s="16"/>
      <c r="C287" s="81" t="s">
        <v>185</v>
      </c>
      <c r="D287" s="81" t="s">
        <v>90</v>
      </c>
      <c r="E287" s="82" t="s">
        <v>149</v>
      </c>
      <c r="F287" s="83" t="s">
        <v>150</v>
      </c>
      <c r="G287" s="84" t="s">
        <v>93</v>
      </c>
      <c r="H287" s="85">
        <v>1077.2449999999999</v>
      </c>
      <c r="I287" s="86"/>
      <c r="J287" s="86">
        <f>ROUND($I$287*$H$287,2)</f>
        <v>0</v>
      </c>
      <c r="K287" s="83"/>
      <c r="L287" s="16"/>
      <c r="M287" s="87"/>
      <c r="N287" s="88" t="s">
        <v>25</v>
      </c>
      <c r="O287" s="89">
        <v>0.2</v>
      </c>
      <c r="P287" s="89">
        <f>$O$287*$H$287</f>
        <v>215.44899999999998</v>
      </c>
      <c r="Q287" s="89">
        <v>6.2E-4</v>
      </c>
      <c r="R287" s="89">
        <f>$Q$287*$H$287</f>
        <v>0.66789189999999998</v>
      </c>
      <c r="S287" s="89">
        <v>0</v>
      </c>
      <c r="T287" s="90">
        <f>$S$287*$H$287</f>
        <v>0</v>
      </c>
      <c r="AR287" s="40" t="s">
        <v>94</v>
      </c>
      <c r="AT287" s="40" t="s">
        <v>90</v>
      </c>
      <c r="AU287" s="40" t="s">
        <v>38</v>
      </c>
      <c r="AY287" s="6" t="s">
        <v>88</v>
      </c>
      <c r="BE287" s="91">
        <f>IF($N$287="základní",$J$287,0)</f>
        <v>0</v>
      </c>
      <c r="BF287" s="91">
        <f>IF($N$287="snížená",$J$287,0)</f>
        <v>0</v>
      </c>
      <c r="BG287" s="91">
        <f>IF($N$287="zákl. přenesená",$J$287,0)</f>
        <v>0</v>
      </c>
      <c r="BH287" s="91">
        <f>IF($N$287="sníž. přenesená",$J$287,0)</f>
        <v>0</v>
      </c>
      <c r="BI287" s="91">
        <f>IF($N$287="nulová",$J$287,0)</f>
        <v>0</v>
      </c>
      <c r="BJ287" s="40" t="s">
        <v>37</v>
      </c>
      <c r="BK287" s="91">
        <f>ROUND($I$287*$H$287,2)</f>
        <v>0</v>
      </c>
      <c r="BL287" s="40" t="s">
        <v>94</v>
      </c>
      <c r="BM287" s="40" t="s">
        <v>715</v>
      </c>
    </row>
    <row r="288" spans="2:65" s="6" customFormat="1" ht="15.75" customHeight="1">
      <c r="B288" s="92"/>
      <c r="D288" s="93" t="s">
        <v>95</v>
      </c>
      <c r="E288" s="94"/>
      <c r="F288" s="94" t="s">
        <v>716</v>
      </c>
      <c r="H288" s="95">
        <v>1077.2449999999999</v>
      </c>
      <c r="L288" s="92"/>
      <c r="M288" s="96"/>
      <c r="T288" s="97"/>
      <c r="AT288" s="98" t="s">
        <v>95</v>
      </c>
      <c r="AU288" s="98" t="s">
        <v>38</v>
      </c>
      <c r="AV288" s="98" t="s">
        <v>38</v>
      </c>
      <c r="AW288" s="98" t="s">
        <v>52</v>
      </c>
      <c r="AX288" s="98" t="s">
        <v>36</v>
      </c>
      <c r="AY288" s="98" t="s">
        <v>88</v>
      </c>
    </row>
    <row r="289" spans="2:65" s="6" customFormat="1" ht="15.75" customHeight="1">
      <c r="B289" s="16"/>
      <c r="C289" s="81" t="s">
        <v>186</v>
      </c>
      <c r="D289" s="81" t="s">
        <v>90</v>
      </c>
      <c r="E289" s="82" t="s">
        <v>152</v>
      </c>
      <c r="F289" s="83" t="s">
        <v>153</v>
      </c>
      <c r="G289" s="84" t="s">
        <v>93</v>
      </c>
      <c r="H289" s="85">
        <v>312.73200000000003</v>
      </c>
      <c r="I289" s="86"/>
      <c r="J289" s="86">
        <f>ROUND($I$289*$H$289,2)</f>
        <v>0</v>
      </c>
      <c r="K289" s="83"/>
      <c r="L289" s="16"/>
      <c r="M289" s="87"/>
      <c r="N289" s="88" t="s">
        <v>25</v>
      </c>
      <c r="O289" s="89">
        <v>0.2</v>
      </c>
      <c r="P289" s="89">
        <f>$O$289*$H$289</f>
        <v>62.546400000000006</v>
      </c>
      <c r="Q289" s="89">
        <v>6.2E-4</v>
      </c>
      <c r="R289" s="89">
        <f>$Q$289*$H$289</f>
        <v>0.19389384000000001</v>
      </c>
      <c r="S289" s="89">
        <v>0</v>
      </c>
      <c r="T289" s="90">
        <f>$S$289*$H$289</f>
        <v>0</v>
      </c>
      <c r="AR289" s="40" t="s">
        <v>94</v>
      </c>
      <c r="AT289" s="40" t="s">
        <v>90</v>
      </c>
      <c r="AU289" s="40" t="s">
        <v>38</v>
      </c>
      <c r="AY289" s="6" t="s">
        <v>88</v>
      </c>
      <c r="BE289" s="91">
        <f>IF($N$289="základní",$J$289,0)</f>
        <v>0</v>
      </c>
      <c r="BF289" s="91">
        <f>IF($N$289="snížená",$J$289,0)</f>
        <v>0</v>
      </c>
      <c r="BG289" s="91">
        <f>IF($N$289="zákl. přenesená",$J$289,0)</f>
        <v>0</v>
      </c>
      <c r="BH289" s="91">
        <f>IF($N$289="sníž. přenesená",$J$289,0)</f>
        <v>0</v>
      </c>
      <c r="BI289" s="91">
        <f>IF($N$289="nulová",$J$289,0)</f>
        <v>0</v>
      </c>
      <c r="BJ289" s="40" t="s">
        <v>37</v>
      </c>
      <c r="BK289" s="91">
        <f>ROUND($I$289*$H$289,2)</f>
        <v>0</v>
      </c>
      <c r="BL289" s="40" t="s">
        <v>94</v>
      </c>
      <c r="BM289" s="40" t="s">
        <v>717</v>
      </c>
    </row>
    <row r="290" spans="2:65" s="6" customFormat="1" ht="15.75" customHeight="1">
      <c r="B290" s="92"/>
      <c r="D290" s="93" t="s">
        <v>95</v>
      </c>
      <c r="E290" s="94"/>
      <c r="F290" s="94" t="s">
        <v>718</v>
      </c>
      <c r="H290" s="95">
        <v>312.73200000000003</v>
      </c>
      <c r="L290" s="92"/>
      <c r="M290" s="96"/>
      <c r="T290" s="97"/>
      <c r="AT290" s="98" t="s">
        <v>95</v>
      </c>
      <c r="AU290" s="98" t="s">
        <v>38</v>
      </c>
      <c r="AV290" s="98" t="s">
        <v>38</v>
      </c>
      <c r="AW290" s="98" t="s">
        <v>52</v>
      </c>
      <c r="AX290" s="98" t="s">
        <v>36</v>
      </c>
      <c r="AY290" s="98" t="s">
        <v>88</v>
      </c>
    </row>
    <row r="291" spans="2:65" s="6" customFormat="1" ht="15.75" customHeight="1">
      <c r="B291" s="16"/>
      <c r="C291" s="81" t="s">
        <v>188</v>
      </c>
      <c r="D291" s="81" t="s">
        <v>90</v>
      </c>
      <c r="E291" s="82" t="s">
        <v>155</v>
      </c>
      <c r="F291" s="83" t="s">
        <v>156</v>
      </c>
      <c r="G291" s="84" t="s">
        <v>93</v>
      </c>
      <c r="H291" s="85">
        <v>520.47799999999995</v>
      </c>
      <c r="I291" s="86"/>
      <c r="J291" s="86">
        <f>ROUND($I$291*$H$291,2)</f>
        <v>0</v>
      </c>
      <c r="K291" s="83"/>
      <c r="L291" s="16"/>
      <c r="M291" s="87"/>
      <c r="N291" s="88" t="s">
        <v>25</v>
      </c>
      <c r="O291" s="89">
        <v>0.73799999999999999</v>
      </c>
      <c r="P291" s="89">
        <f>$O$291*$H$291</f>
        <v>384.11276399999997</v>
      </c>
      <c r="Q291" s="89">
        <v>4.8169999999999998E-2</v>
      </c>
      <c r="R291" s="89">
        <f>$Q$291*$H$291</f>
        <v>25.071425259999998</v>
      </c>
      <c r="S291" s="89">
        <v>0</v>
      </c>
      <c r="T291" s="90">
        <f>$S$291*$H$291</f>
        <v>0</v>
      </c>
      <c r="AR291" s="40" t="s">
        <v>94</v>
      </c>
      <c r="AT291" s="40" t="s">
        <v>90</v>
      </c>
      <c r="AU291" s="40" t="s">
        <v>38</v>
      </c>
      <c r="AY291" s="6" t="s">
        <v>88</v>
      </c>
      <c r="BE291" s="91">
        <f>IF($N$291="základní",$J$291,0)</f>
        <v>0</v>
      </c>
      <c r="BF291" s="91">
        <f>IF($N$291="snížená",$J$291,0)</f>
        <v>0</v>
      </c>
      <c r="BG291" s="91">
        <f>IF($N$291="zákl. přenesená",$J$291,0)</f>
        <v>0</v>
      </c>
      <c r="BH291" s="91">
        <f>IF($N$291="sníž. přenesená",$J$291,0)</f>
        <v>0</v>
      </c>
      <c r="BI291" s="91">
        <f>IF($N$291="nulová",$J$291,0)</f>
        <v>0</v>
      </c>
      <c r="BJ291" s="40" t="s">
        <v>37</v>
      </c>
      <c r="BK291" s="91">
        <f>ROUND($I$291*$H$291,2)</f>
        <v>0</v>
      </c>
      <c r="BL291" s="40" t="s">
        <v>94</v>
      </c>
      <c r="BM291" s="40" t="s">
        <v>719</v>
      </c>
    </row>
    <row r="292" spans="2:65" s="6" customFormat="1" ht="15.75" customHeight="1">
      <c r="B292" s="92"/>
      <c r="D292" s="93" t="s">
        <v>95</v>
      </c>
      <c r="E292" s="94"/>
      <c r="F292" s="94" t="s">
        <v>720</v>
      </c>
      <c r="H292" s="95">
        <v>476.91</v>
      </c>
      <c r="L292" s="92"/>
      <c r="M292" s="96"/>
      <c r="T292" s="97"/>
      <c r="AT292" s="98" t="s">
        <v>95</v>
      </c>
      <c r="AU292" s="98" t="s">
        <v>38</v>
      </c>
      <c r="AV292" s="98" t="s">
        <v>38</v>
      </c>
      <c r="AW292" s="98" t="s">
        <v>52</v>
      </c>
      <c r="AX292" s="98" t="s">
        <v>36</v>
      </c>
      <c r="AY292" s="98" t="s">
        <v>88</v>
      </c>
    </row>
    <row r="293" spans="2:65" s="6" customFormat="1" ht="15.75" customHeight="1">
      <c r="B293" s="92"/>
      <c r="D293" s="107" t="s">
        <v>95</v>
      </c>
      <c r="E293" s="98"/>
      <c r="F293" s="94" t="s">
        <v>721</v>
      </c>
      <c r="H293" s="95">
        <v>43.567999999999998</v>
      </c>
      <c r="L293" s="92"/>
      <c r="M293" s="96"/>
      <c r="T293" s="97"/>
      <c r="AT293" s="98" t="s">
        <v>95</v>
      </c>
      <c r="AU293" s="98" t="s">
        <v>38</v>
      </c>
      <c r="AV293" s="98" t="s">
        <v>38</v>
      </c>
      <c r="AW293" s="98" t="s">
        <v>52</v>
      </c>
      <c r="AX293" s="98" t="s">
        <v>36</v>
      </c>
      <c r="AY293" s="98" t="s">
        <v>88</v>
      </c>
    </row>
    <row r="294" spans="2:65" s="6" customFormat="1" ht="15.75" customHeight="1">
      <c r="B294" s="16"/>
      <c r="C294" s="81" t="s">
        <v>191</v>
      </c>
      <c r="D294" s="81" t="s">
        <v>90</v>
      </c>
      <c r="E294" s="82" t="s">
        <v>722</v>
      </c>
      <c r="F294" s="83" t="s">
        <v>723</v>
      </c>
      <c r="G294" s="84" t="s">
        <v>93</v>
      </c>
      <c r="H294" s="85">
        <v>474.59800000000001</v>
      </c>
      <c r="I294" s="86"/>
      <c r="J294" s="86">
        <f>ROUND($I$294*$H$294,2)</f>
        <v>0</v>
      </c>
      <c r="K294" s="83"/>
      <c r="L294" s="16"/>
      <c r="M294" s="87"/>
      <c r="N294" s="88" t="s">
        <v>25</v>
      </c>
      <c r="O294" s="89">
        <v>0.372</v>
      </c>
      <c r="P294" s="89">
        <f>$O$294*$H$294</f>
        <v>176.550456</v>
      </c>
      <c r="Q294" s="89">
        <v>3.3189999999999997E-2</v>
      </c>
      <c r="R294" s="89">
        <f>$Q$294*$H$294</f>
        <v>15.751907619999999</v>
      </c>
      <c r="S294" s="89">
        <v>0</v>
      </c>
      <c r="T294" s="90">
        <f>$S$294*$H$294</f>
        <v>0</v>
      </c>
      <c r="AR294" s="40" t="s">
        <v>94</v>
      </c>
      <c r="AT294" s="40" t="s">
        <v>90</v>
      </c>
      <c r="AU294" s="40" t="s">
        <v>38</v>
      </c>
      <c r="AY294" s="6" t="s">
        <v>88</v>
      </c>
      <c r="BE294" s="91">
        <f>IF($N$294="základní",$J$294,0)</f>
        <v>0</v>
      </c>
      <c r="BF294" s="91">
        <f>IF($N$294="snížená",$J$294,0)</f>
        <v>0</v>
      </c>
      <c r="BG294" s="91">
        <f>IF($N$294="zákl. přenesená",$J$294,0)</f>
        <v>0</v>
      </c>
      <c r="BH294" s="91">
        <f>IF($N$294="sníž. přenesená",$J$294,0)</f>
        <v>0</v>
      </c>
      <c r="BI294" s="91">
        <f>IF($N$294="nulová",$J$294,0)</f>
        <v>0</v>
      </c>
      <c r="BJ294" s="40" t="s">
        <v>37</v>
      </c>
      <c r="BK294" s="91">
        <f>ROUND($I$294*$H$294,2)</f>
        <v>0</v>
      </c>
      <c r="BL294" s="40" t="s">
        <v>94</v>
      </c>
      <c r="BM294" s="40" t="s">
        <v>724</v>
      </c>
    </row>
    <row r="295" spans="2:65" s="6" customFormat="1" ht="15.75" customHeight="1">
      <c r="B295" s="92"/>
      <c r="D295" s="93" t="s">
        <v>95</v>
      </c>
      <c r="E295" s="94"/>
      <c r="F295" s="94" t="s">
        <v>725</v>
      </c>
      <c r="H295" s="95">
        <v>988.33500000000004</v>
      </c>
      <c r="L295" s="92"/>
      <c r="M295" s="96"/>
      <c r="T295" s="97"/>
      <c r="AT295" s="98" t="s">
        <v>95</v>
      </c>
      <c r="AU295" s="98" t="s">
        <v>38</v>
      </c>
      <c r="AV295" s="98" t="s">
        <v>38</v>
      </c>
      <c r="AW295" s="98" t="s">
        <v>52</v>
      </c>
      <c r="AX295" s="98" t="s">
        <v>36</v>
      </c>
      <c r="AY295" s="98" t="s">
        <v>88</v>
      </c>
    </row>
    <row r="296" spans="2:65" s="6" customFormat="1" ht="15.75" customHeight="1">
      <c r="B296" s="108"/>
      <c r="D296" s="107" t="s">
        <v>95</v>
      </c>
      <c r="E296" s="109"/>
      <c r="F296" s="110" t="s">
        <v>726</v>
      </c>
      <c r="H296" s="109"/>
      <c r="L296" s="108"/>
      <c r="M296" s="111"/>
      <c r="T296" s="112"/>
      <c r="AT296" s="109" t="s">
        <v>95</v>
      </c>
      <c r="AU296" s="109" t="s">
        <v>38</v>
      </c>
      <c r="AV296" s="109" t="s">
        <v>37</v>
      </c>
      <c r="AW296" s="109" t="s">
        <v>52</v>
      </c>
      <c r="AX296" s="109" t="s">
        <v>36</v>
      </c>
      <c r="AY296" s="109" t="s">
        <v>88</v>
      </c>
    </row>
    <row r="297" spans="2:65" s="6" customFormat="1" ht="15.75" customHeight="1">
      <c r="B297" s="92"/>
      <c r="D297" s="107" t="s">
        <v>95</v>
      </c>
      <c r="E297" s="98"/>
      <c r="F297" s="94" t="s">
        <v>727</v>
      </c>
      <c r="H297" s="95">
        <v>-65.782499999999999</v>
      </c>
      <c r="L297" s="92"/>
      <c r="M297" s="96"/>
      <c r="T297" s="97"/>
      <c r="AT297" s="98" t="s">
        <v>95</v>
      </c>
      <c r="AU297" s="98" t="s">
        <v>38</v>
      </c>
      <c r="AV297" s="98" t="s">
        <v>38</v>
      </c>
      <c r="AW297" s="98" t="s">
        <v>52</v>
      </c>
      <c r="AX297" s="98" t="s">
        <v>36</v>
      </c>
      <c r="AY297" s="98" t="s">
        <v>88</v>
      </c>
    </row>
    <row r="298" spans="2:65" s="6" customFormat="1" ht="15.75" customHeight="1">
      <c r="B298" s="92"/>
      <c r="D298" s="107" t="s">
        <v>95</v>
      </c>
      <c r="E298" s="98"/>
      <c r="F298" s="94" t="s">
        <v>728</v>
      </c>
      <c r="H298" s="95">
        <v>-353.56</v>
      </c>
      <c r="L298" s="92"/>
      <c r="M298" s="96"/>
      <c r="T298" s="97"/>
      <c r="AT298" s="98" t="s">
        <v>95</v>
      </c>
      <c r="AU298" s="98" t="s">
        <v>38</v>
      </c>
      <c r="AV298" s="98" t="s">
        <v>38</v>
      </c>
      <c r="AW298" s="98" t="s">
        <v>52</v>
      </c>
      <c r="AX298" s="98" t="s">
        <v>36</v>
      </c>
      <c r="AY298" s="98" t="s">
        <v>88</v>
      </c>
    </row>
    <row r="299" spans="2:65" s="6" customFormat="1" ht="15.75" customHeight="1">
      <c r="B299" s="92"/>
      <c r="D299" s="107" t="s">
        <v>95</v>
      </c>
      <c r="E299" s="98"/>
      <c r="F299" s="94" t="s">
        <v>729</v>
      </c>
      <c r="H299" s="95">
        <v>-94.394999999999996</v>
      </c>
      <c r="L299" s="92"/>
      <c r="M299" s="96"/>
      <c r="T299" s="97"/>
      <c r="AT299" s="98" t="s">
        <v>95</v>
      </c>
      <c r="AU299" s="98" t="s">
        <v>38</v>
      </c>
      <c r="AV299" s="98" t="s">
        <v>38</v>
      </c>
      <c r="AW299" s="98" t="s">
        <v>52</v>
      </c>
      <c r="AX299" s="98" t="s">
        <v>36</v>
      </c>
      <c r="AY299" s="98" t="s">
        <v>88</v>
      </c>
    </row>
    <row r="300" spans="2:65" s="6" customFormat="1" ht="15.75" customHeight="1">
      <c r="B300" s="16"/>
      <c r="C300" s="81" t="s">
        <v>194</v>
      </c>
      <c r="D300" s="81" t="s">
        <v>90</v>
      </c>
      <c r="E300" s="82" t="s">
        <v>730</v>
      </c>
      <c r="F300" s="83" t="s">
        <v>731</v>
      </c>
      <c r="G300" s="84" t="s">
        <v>93</v>
      </c>
      <c r="H300" s="85">
        <v>122.765</v>
      </c>
      <c r="I300" s="86"/>
      <c r="J300" s="86">
        <f>ROUND($I$300*$H$300,2)</f>
        <v>0</v>
      </c>
      <c r="K300" s="83"/>
      <c r="L300" s="16"/>
      <c r="M300" s="87"/>
      <c r="N300" s="88" t="s">
        <v>25</v>
      </c>
      <c r="O300" s="89">
        <v>0.88</v>
      </c>
      <c r="P300" s="89">
        <f>$O$300*$H$300</f>
        <v>108.03320000000001</v>
      </c>
      <c r="Q300" s="89">
        <v>6.6170000000000007E-2</v>
      </c>
      <c r="R300" s="89">
        <f>$Q$300*$H$300</f>
        <v>8.1233600500000005</v>
      </c>
      <c r="S300" s="89">
        <v>0</v>
      </c>
      <c r="T300" s="90">
        <f>$S$300*$H$300</f>
        <v>0</v>
      </c>
      <c r="AR300" s="40" t="s">
        <v>94</v>
      </c>
      <c r="AT300" s="40" t="s">
        <v>90</v>
      </c>
      <c r="AU300" s="40" t="s">
        <v>38</v>
      </c>
      <c r="AY300" s="6" t="s">
        <v>88</v>
      </c>
      <c r="BE300" s="91">
        <f>IF($N$300="základní",$J$300,0)</f>
        <v>0</v>
      </c>
      <c r="BF300" s="91">
        <f>IF($N$300="snížená",$J$300,0)</f>
        <v>0</v>
      </c>
      <c r="BG300" s="91">
        <f>IF($N$300="zákl. přenesená",$J$300,0)</f>
        <v>0</v>
      </c>
      <c r="BH300" s="91">
        <f>IF($N$300="sníž. přenesená",$J$300,0)</f>
        <v>0</v>
      </c>
      <c r="BI300" s="91">
        <f>IF($N$300="nulová",$J$300,0)</f>
        <v>0</v>
      </c>
      <c r="BJ300" s="40" t="s">
        <v>37</v>
      </c>
      <c r="BK300" s="91">
        <f>ROUND($I$300*$H$300,2)</f>
        <v>0</v>
      </c>
      <c r="BL300" s="40" t="s">
        <v>94</v>
      </c>
      <c r="BM300" s="40" t="s">
        <v>732</v>
      </c>
    </row>
    <row r="301" spans="2:65" s="6" customFormat="1" ht="15.75" customHeight="1">
      <c r="B301" s="92"/>
      <c r="D301" s="93" t="s">
        <v>95</v>
      </c>
      <c r="E301" s="94"/>
      <c r="F301" s="94" t="s">
        <v>668</v>
      </c>
      <c r="H301" s="95">
        <v>22.2</v>
      </c>
      <c r="L301" s="92"/>
      <c r="M301" s="96"/>
      <c r="T301" s="97"/>
      <c r="AT301" s="98" t="s">
        <v>95</v>
      </c>
      <c r="AU301" s="98" t="s">
        <v>38</v>
      </c>
      <c r="AV301" s="98" t="s">
        <v>38</v>
      </c>
      <c r="AW301" s="98" t="s">
        <v>52</v>
      </c>
      <c r="AX301" s="98" t="s">
        <v>36</v>
      </c>
      <c r="AY301" s="98" t="s">
        <v>88</v>
      </c>
    </row>
    <row r="302" spans="2:65" s="6" customFormat="1" ht="15.75" customHeight="1">
      <c r="B302" s="92"/>
      <c r="D302" s="107" t="s">
        <v>95</v>
      </c>
      <c r="E302" s="98"/>
      <c r="F302" s="94" t="s">
        <v>669</v>
      </c>
      <c r="H302" s="95">
        <v>21.664999999999999</v>
      </c>
      <c r="L302" s="92"/>
      <c r="M302" s="96"/>
      <c r="T302" s="97"/>
      <c r="AT302" s="98" t="s">
        <v>95</v>
      </c>
      <c r="AU302" s="98" t="s">
        <v>38</v>
      </c>
      <c r="AV302" s="98" t="s">
        <v>38</v>
      </c>
      <c r="AW302" s="98" t="s">
        <v>52</v>
      </c>
      <c r="AX302" s="98" t="s">
        <v>36</v>
      </c>
      <c r="AY302" s="98" t="s">
        <v>88</v>
      </c>
    </row>
    <row r="303" spans="2:65" s="6" customFormat="1" ht="15.75" customHeight="1">
      <c r="B303" s="92"/>
      <c r="D303" s="107" t="s">
        <v>95</v>
      </c>
      <c r="E303" s="98"/>
      <c r="F303" s="94" t="s">
        <v>670</v>
      </c>
      <c r="H303" s="95">
        <v>68.900000000000006</v>
      </c>
      <c r="L303" s="92"/>
      <c r="M303" s="96"/>
      <c r="T303" s="97"/>
      <c r="AT303" s="98" t="s">
        <v>95</v>
      </c>
      <c r="AU303" s="98" t="s">
        <v>38</v>
      </c>
      <c r="AV303" s="98" t="s">
        <v>38</v>
      </c>
      <c r="AW303" s="98" t="s">
        <v>52</v>
      </c>
      <c r="AX303" s="98" t="s">
        <v>36</v>
      </c>
      <c r="AY303" s="98" t="s">
        <v>88</v>
      </c>
    </row>
    <row r="304" spans="2:65" s="6" customFormat="1" ht="15.75" customHeight="1">
      <c r="B304" s="92"/>
      <c r="D304" s="107" t="s">
        <v>95</v>
      </c>
      <c r="E304" s="98"/>
      <c r="F304" s="94" t="s">
        <v>671</v>
      </c>
      <c r="H304" s="95">
        <v>10</v>
      </c>
      <c r="L304" s="92"/>
      <c r="M304" s="96"/>
      <c r="T304" s="97"/>
      <c r="AT304" s="98" t="s">
        <v>95</v>
      </c>
      <c r="AU304" s="98" t="s">
        <v>38</v>
      </c>
      <c r="AV304" s="98" t="s">
        <v>38</v>
      </c>
      <c r="AW304" s="98" t="s">
        <v>52</v>
      </c>
      <c r="AX304" s="98" t="s">
        <v>36</v>
      </c>
      <c r="AY304" s="98" t="s">
        <v>88</v>
      </c>
    </row>
    <row r="305" spans="2:65" s="6" customFormat="1" ht="27" customHeight="1">
      <c r="B305" s="16"/>
      <c r="C305" s="81" t="s">
        <v>197</v>
      </c>
      <c r="D305" s="81" t="s">
        <v>90</v>
      </c>
      <c r="E305" s="82" t="s">
        <v>733</v>
      </c>
      <c r="F305" s="83" t="s">
        <v>734</v>
      </c>
      <c r="G305" s="84" t="s">
        <v>93</v>
      </c>
      <c r="H305" s="85">
        <v>71.444999999999993</v>
      </c>
      <c r="I305" s="86"/>
      <c r="J305" s="86">
        <f>ROUND($I$305*$H$305,2)</f>
        <v>0</v>
      </c>
      <c r="K305" s="83"/>
      <c r="L305" s="16"/>
      <c r="M305" s="87"/>
      <c r="N305" s="88" t="s">
        <v>25</v>
      </c>
      <c r="O305" s="89">
        <v>1.355</v>
      </c>
      <c r="P305" s="89">
        <f>$O$305*$H$305</f>
        <v>96.807974999999985</v>
      </c>
      <c r="Q305" s="89">
        <v>1.282E-2</v>
      </c>
      <c r="R305" s="89">
        <f>$Q$305*$H$305</f>
        <v>0.91592489999999993</v>
      </c>
      <c r="S305" s="89">
        <v>0</v>
      </c>
      <c r="T305" s="90">
        <f>$S$305*$H$305</f>
        <v>0</v>
      </c>
      <c r="AR305" s="40" t="s">
        <v>94</v>
      </c>
      <c r="AT305" s="40" t="s">
        <v>90</v>
      </c>
      <c r="AU305" s="40" t="s">
        <v>38</v>
      </c>
      <c r="AY305" s="6" t="s">
        <v>88</v>
      </c>
      <c r="BE305" s="91">
        <f>IF($N$305="základní",$J$305,0)</f>
        <v>0</v>
      </c>
      <c r="BF305" s="91">
        <f>IF($N$305="snížená",$J$305,0)</f>
        <v>0</v>
      </c>
      <c r="BG305" s="91">
        <f>IF($N$305="zákl. přenesená",$J$305,0)</f>
        <v>0</v>
      </c>
      <c r="BH305" s="91">
        <f>IF($N$305="sníž. přenesená",$J$305,0)</f>
        <v>0</v>
      </c>
      <c r="BI305" s="91">
        <f>IF($N$305="nulová",$J$305,0)</f>
        <v>0</v>
      </c>
      <c r="BJ305" s="40" t="s">
        <v>37</v>
      </c>
      <c r="BK305" s="91">
        <f>ROUND($I$305*$H$305,2)</f>
        <v>0</v>
      </c>
      <c r="BL305" s="40" t="s">
        <v>94</v>
      </c>
      <c r="BM305" s="40" t="s">
        <v>735</v>
      </c>
    </row>
    <row r="306" spans="2:65" s="6" customFormat="1" ht="15.75" customHeight="1">
      <c r="B306" s="92"/>
      <c r="D306" s="93" t="s">
        <v>95</v>
      </c>
      <c r="E306" s="94"/>
      <c r="F306" s="94" t="s">
        <v>736</v>
      </c>
      <c r="H306" s="95">
        <v>11.44</v>
      </c>
      <c r="L306" s="92"/>
      <c r="M306" s="96"/>
      <c r="T306" s="97"/>
      <c r="AT306" s="98" t="s">
        <v>95</v>
      </c>
      <c r="AU306" s="98" t="s">
        <v>38</v>
      </c>
      <c r="AV306" s="98" t="s">
        <v>38</v>
      </c>
      <c r="AW306" s="98" t="s">
        <v>52</v>
      </c>
      <c r="AX306" s="98" t="s">
        <v>36</v>
      </c>
      <c r="AY306" s="98" t="s">
        <v>88</v>
      </c>
    </row>
    <row r="307" spans="2:65" s="6" customFormat="1" ht="15.75" customHeight="1">
      <c r="B307" s="92"/>
      <c r="D307" s="107" t="s">
        <v>95</v>
      </c>
      <c r="E307" s="98"/>
      <c r="F307" s="94" t="s">
        <v>737</v>
      </c>
      <c r="H307" s="95">
        <v>25.19</v>
      </c>
      <c r="L307" s="92"/>
      <c r="M307" s="96"/>
      <c r="T307" s="97"/>
      <c r="AT307" s="98" t="s">
        <v>95</v>
      </c>
      <c r="AU307" s="98" t="s">
        <v>38</v>
      </c>
      <c r="AV307" s="98" t="s">
        <v>38</v>
      </c>
      <c r="AW307" s="98" t="s">
        <v>52</v>
      </c>
      <c r="AX307" s="98" t="s">
        <v>36</v>
      </c>
      <c r="AY307" s="98" t="s">
        <v>88</v>
      </c>
    </row>
    <row r="308" spans="2:65" s="6" customFormat="1" ht="15.75" customHeight="1">
      <c r="B308" s="92"/>
      <c r="D308" s="107" t="s">
        <v>95</v>
      </c>
      <c r="E308" s="98"/>
      <c r="F308" s="94" t="s">
        <v>738</v>
      </c>
      <c r="H308" s="95">
        <v>34.814999999999998</v>
      </c>
      <c r="L308" s="92"/>
      <c r="M308" s="96"/>
      <c r="T308" s="97"/>
      <c r="AT308" s="98" t="s">
        <v>95</v>
      </c>
      <c r="AU308" s="98" t="s">
        <v>38</v>
      </c>
      <c r="AV308" s="98" t="s">
        <v>38</v>
      </c>
      <c r="AW308" s="98" t="s">
        <v>52</v>
      </c>
      <c r="AX308" s="98" t="s">
        <v>36</v>
      </c>
      <c r="AY308" s="98" t="s">
        <v>88</v>
      </c>
    </row>
    <row r="309" spans="2:65" s="6" customFormat="1" ht="15.75" customHeight="1">
      <c r="B309" s="16"/>
      <c r="C309" s="81" t="s">
        <v>200</v>
      </c>
      <c r="D309" s="81" t="s">
        <v>90</v>
      </c>
      <c r="E309" s="82" t="s">
        <v>161</v>
      </c>
      <c r="F309" s="83" t="s">
        <v>162</v>
      </c>
      <c r="G309" s="84" t="s">
        <v>93</v>
      </c>
      <c r="H309" s="85">
        <v>170.04300000000001</v>
      </c>
      <c r="I309" s="86"/>
      <c r="J309" s="86">
        <f>ROUND($I$309*$H$309,2)</f>
        <v>0</v>
      </c>
      <c r="K309" s="83"/>
      <c r="L309" s="16"/>
      <c r="M309" s="87"/>
      <c r="N309" s="88" t="s">
        <v>25</v>
      </c>
      <c r="O309" s="89">
        <v>1.3049999999999999</v>
      </c>
      <c r="P309" s="89">
        <f>$O$309*$H$309</f>
        <v>221.906115</v>
      </c>
      <c r="Q309" s="89">
        <v>8.8900000000000003E-3</v>
      </c>
      <c r="R309" s="89">
        <f>$Q$309*$H$309</f>
        <v>1.5116822700000001</v>
      </c>
      <c r="S309" s="89">
        <v>0</v>
      </c>
      <c r="T309" s="90">
        <f>$S$309*$H$309</f>
        <v>0</v>
      </c>
      <c r="AR309" s="40" t="s">
        <v>94</v>
      </c>
      <c r="AT309" s="40" t="s">
        <v>90</v>
      </c>
      <c r="AU309" s="40" t="s">
        <v>38</v>
      </c>
      <c r="AY309" s="6" t="s">
        <v>88</v>
      </c>
      <c r="BE309" s="91">
        <f>IF($N$309="základní",$J$309,0)</f>
        <v>0</v>
      </c>
      <c r="BF309" s="91">
        <f>IF($N$309="snížená",$J$309,0)</f>
        <v>0</v>
      </c>
      <c r="BG309" s="91">
        <f>IF($N$309="zákl. přenesená",$J$309,0)</f>
        <v>0</v>
      </c>
      <c r="BH309" s="91">
        <f>IF($N$309="sníž. přenesená",$J$309,0)</f>
        <v>0</v>
      </c>
      <c r="BI309" s="91">
        <f>IF($N$309="nulová",$J$309,0)</f>
        <v>0</v>
      </c>
      <c r="BJ309" s="40" t="s">
        <v>37</v>
      </c>
      <c r="BK309" s="91">
        <f>ROUND($I$309*$H$309,2)</f>
        <v>0</v>
      </c>
      <c r="BL309" s="40" t="s">
        <v>94</v>
      </c>
      <c r="BM309" s="40" t="s">
        <v>739</v>
      </c>
    </row>
    <row r="310" spans="2:65" s="6" customFormat="1" ht="15.75" customHeight="1">
      <c r="B310" s="92"/>
      <c r="D310" s="93" t="s">
        <v>95</v>
      </c>
      <c r="E310" s="94"/>
      <c r="F310" s="94" t="s">
        <v>740</v>
      </c>
      <c r="H310" s="95">
        <v>23.1</v>
      </c>
      <c r="L310" s="92"/>
      <c r="M310" s="96"/>
      <c r="T310" s="97"/>
      <c r="AT310" s="98" t="s">
        <v>95</v>
      </c>
      <c r="AU310" s="98" t="s">
        <v>38</v>
      </c>
      <c r="AV310" s="98" t="s">
        <v>38</v>
      </c>
      <c r="AW310" s="98" t="s">
        <v>52</v>
      </c>
      <c r="AX310" s="98" t="s">
        <v>36</v>
      </c>
      <c r="AY310" s="98" t="s">
        <v>88</v>
      </c>
    </row>
    <row r="311" spans="2:65" s="6" customFormat="1" ht="15.75" customHeight="1">
      <c r="B311" s="92"/>
      <c r="D311" s="107" t="s">
        <v>95</v>
      </c>
      <c r="E311" s="98"/>
      <c r="F311" s="94" t="s">
        <v>741</v>
      </c>
      <c r="H311" s="95">
        <v>12.285</v>
      </c>
      <c r="L311" s="92"/>
      <c r="M311" s="96"/>
      <c r="T311" s="97"/>
      <c r="AT311" s="98" t="s">
        <v>95</v>
      </c>
      <c r="AU311" s="98" t="s">
        <v>38</v>
      </c>
      <c r="AV311" s="98" t="s">
        <v>38</v>
      </c>
      <c r="AW311" s="98" t="s">
        <v>52</v>
      </c>
      <c r="AX311" s="98" t="s">
        <v>36</v>
      </c>
      <c r="AY311" s="98" t="s">
        <v>88</v>
      </c>
    </row>
    <row r="312" spans="2:65" s="6" customFormat="1" ht="15.75" customHeight="1">
      <c r="B312" s="92"/>
      <c r="D312" s="107" t="s">
        <v>95</v>
      </c>
      <c r="E312" s="98"/>
      <c r="F312" s="94" t="s">
        <v>742</v>
      </c>
      <c r="H312" s="95">
        <v>10.89</v>
      </c>
      <c r="L312" s="92"/>
      <c r="M312" s="96"/>
      <c r="T312" s="97"/>
      <c r="AT312" s="98" t="s">
        <v>95</v>
      </c>
      <c r="AU312" s="98" t="s">
        <v>38</v>
      </c>
      <c r="AV312" s="98" t="s">
        <v>38</v>
      </c>
      <c r="AW312" s="98" t="s">
        <v>52</v>
      </c>
      <c r="AX312" s="98" t="s">
        <v>36</v>
      </c>
      <c r="AY312" s="98" t="s">
        <v>88</v>
      </c>
    </row>
    <row r="313" spans="2:65" s="6" customFormat="1" ht="15.75" customHeight="1">
      <c r="B313" s="92"/>
      <c r="D313" s="107" t="s">
        <v>95</v>
      </c>
      <c r="E313" s="98"/>
      <c r="F313" s="94" t="s">
        <v>743</v>
      </c>
      <c r="H313" s="95">
        <v>4.8925000000000001</v>
      </c>
      <c r="L313" s="92"/>
      <c r="M313" s="96"/>
      <c r="T313" s="97"/>
      <c r="AT313" s="98" t="s">
        <v>95</v>
      </c>
      <c r="AU313" s="98" t="s">
        <v>38</v>
      </c>
      <c r="AV313" s="98" t="s">
        <v>38</v>
      </c>
      <c r="AW313" s="98" t="s">
        <v>52</v>
      </c>
      <c r="AX313" s="98" t="s">
        <v>36</v>
      </c>
      <c r="AY313" s="98" t="s">
        <v>88</v>
      </c>
    </row>
    <row r="314" spans="2:65" s="6" customFormat="1" ht="15.75" customHeight="1">
      <c r="B314" s="92"/>
      <c r="D314" s="107" t="s">
        <v>95</v>
      </c>
      <c r="E314" s="98"/>
      <c r="F314" s="94" t="s">
        <v>744</v>
      </c>
      <c r="H314" s="95">
        <v>0.84</v>
      </c>
      <c r="L314" s="92"/>
      <c r="M314" s="96"/>
      <c r="T314" s="97"/>
      <c r="AT314" s="98" t="s">
        <v>95</v>
      </c>
      <c r="AU314" s="98" t="s">
        <v>38</v>
      </c>
      <c r="AV314" s="98" t="s">
        <v>38</v>
      </c>
      <c r="AW314" s="98" t="s">
        <v>52</v>
      </c>
      <c r="AX314" s="98" t="s">
        <v>36</v>
      </c>
      <c r="AY314" s="98" t="s">
        <v>88</v>
      </c>
    </row>
    <row r="315" spans="2:65" s="6" customFormat="1" ht="15.75" customHeight="1">
      <c r="B315" s="92"/>
      <c r="D315" s="107" t="s">
        <v>95</v>
      </c>
      <c r="E315" s="98"/>
      <c r="F315" s="94" t="s">
        <v>745</v>
      </c>
      <c r="H315" s="95">
        <v>0.69</v>
      </c>
      <c r="L315" s="92"/>
      <c r="M315" s="96"/>
      <c r="T315" s="97"/>
      <c r="AT315" s="98" t="s">
        <v>95</v>
      </c>
      <c r="AU315" s="98" t="s">
        <v>38</v>
      </c>
      <c r="AV315" s="98" t="s">
        <v>38</v>
      </c>
      <c r="AW315" s="98" t="s">
        <v>52</v>
      </c>
      <c r="AX315" s="98" t="s">
        <v>36</v>
      </c>
      <c r="AY315" s="98" t="s">
        <v>88</v>
      </c>
    </row>
    <row r="316" spans="2:65" s="6" customFormat="1" ht="15.75" customHeight="1">
      <c r="B316" s="92"/>
      <c r="D316" s="107" t="s">
        <v>95</v>
      </c>
      <c r="E316" s="98"/>
      <c r="F316" s="94" t="s">
        <v>746</v>
      </c>
      <c r="H316" s="95">
        <v>4.32</v>
      </c>
      <c r="L316" s="92"/>
      <c r="M316" s="96"/>
      <c r="T316" s="97"/>
      <c r="AT316" s="98" t="s">
        <v>95</v>
      </c>
      <c r="AU316" s="98" t="s">
        <v>38</v>
      </c>
      <c r="AV316" s="98" t="s">
        <v>38</v>
      </c>
      <c r="AW316" s="98" t="s">
        <v>52</v>
      </c>
      <c r="AX316" s="98" t="s">
        <v>36</v>
      </c>
      <c r="AY316" s="98" t="s">
        <v>88</v>
      </c>
    </row>
    <row r="317" spans="2:65" s="6" customFormat="1" ht="15.75" customHeight="1">
      <c r="B317" s="92"/>
      <c r="D317" s="107" t="s">
        <v>95</v>
      </c>
      <c r="E317" s="98"/>
      <c r="F317" s="94" t="s">
        <v>747</v>
      </c>
      <c r="H317" s="95">
        <v>0.88500000000000001</v>
      </c>
      <c r="L317" s="92"/>
      <c r="M317" s="96"/>
      <c r="T317" s="97"/>
      <c r="AT317" s="98" t="s">
        <v>95</v>
      </c>
      <c r="AU317" s="98" t="s">
        <v>38</v>
      </c>
      <c r="AV317" s="98" t="s">
        <v>38</v>
      </c>
      <c r="AW317" s="98" t="s">
        <v>52</v>
      </c>
      <c r="AX317" s="98" t="s">
        <v>36</v>
      </c>
      <c r="AY317" s="98" t="s">
        <v>88</v>
      </c>
    </row>
    <row r="318" spans="2:65" s="6" customFormat="1" ht="15.75" customHeight="1">
      <c r="B318" s="108"/>
      <c r="D318" s="107" t="s">
        <v>95</v>
      </c>
      <c r="E318" s="109"/>
      <c r="F318" s="110" t="s">
        <v>658</v>
      </c>
      <c r="H318" s="109"/>
      <c r="L318" s="108"/>
      <c r="M318" s="111"/>
      <c r="T318" s="112"/>
      <c r="AT318" s="109" t="s">
        <v>95</v>
      </c>
      <c r="AU318" s="109" t="s">
        <v>38</v>
      </c>
      <c r="AV318" s="109" t="s">
        <v>37</v>
      </c>
      <c r="AW318" s="109" t="s">
        <v>52</v>
      </c>
      <c r="AX318" s="109" t="s">
        <v>36</v>
      </c>
      <c r="AY318" s="109" t="s">
        <v>88</v>
      </c>
    </row>
    <row r="319" spans="2:65" s="6" customFormat="1" ht="15.75" customHeight="1">
      <c r="B319" s="92"/>
      <c r="D319" s="107" t="s">
        <v>95</v>
      </c>
      <c r="E319" s="98"/>
      <c r="F319" s="94" t="s">
        <v>748</v>
      </c>
      <c r="H319" s="95">
        <v>25.27</v>
      </c>
      <c r="L319" s="92"/>
      <c r="M319" s="96"/>
      <c r="T319" s="97"/>
      <c r="AT319" s="98" t="s">
        <v>95</v>
      </c>
      <c r="AU319" s="98" t="s">
        <v>38</v>
      </c>
      <c r="AV319" s="98" t="s">
        <v>38</v>
      </c>
      <c r="AW319" s="98" t="s">
        <v>52</v>
      </c>
      <c r="AX319" s="98" t="s">
        <v>36</v>
      </c>
      <c r="AY319" s="98" t="s">
        <v>88</v>
      </c>
    </row>
    <row r="320" spans="2:65" s="6" customFormat="1" ht="15.75" customHeight="1">
      <c r="B320" s="92"/>
      <c r="D320" s="107" t="s">
        <v>95</v>
      </c>
      <c r="E320" s="98"/>
      <c r="F320" s="94" t="s">
        <v>749</v>
      </c>
      <c r="H320" s="95">
        <v>32.200000000000003</v>
      </c>
      <c r="L320" s="92"/>
      <c r="M320" s="96"/>
      <c r="T320" s="97"/>
      <c r="AT320" s="98" t="s">
        <v>95</v>
      </c>
      <c r="AU320" s="98" t="s">
        <v>38</v>
      </c>
      <c r="AV320" s="98" t="s">
        <v>38</v>
      </c>
      <c r="AW320" s="98" t="s">
        <v>52</v>
      </c>
      <c r="AX320" s="98" t="s">
        <v>36</v>
      </c>
      <c r="AY320" s="98" t="s">
        <v>88</v>
      </c>
    </row>
    <row r="321" spans="2:65" s="6" customFormat="1" ht="15.75" customHeight="1">
      <c r="B321" s="92"/>
      <c r="D321" s="107" t="s">
        <v>95</v>
      </c>
      <c r="E321" s="98"/>
      <c r="F321" s="94" t="s">
        <v>750</v>
      </c>
      <c r="H321" s="95">
        <v>16.03</v>
      </c>
      <c r="L321" s="92"/>
      <c r="M321" s="96"/>
      <c r="T321" s="97"/>
      <c r="AT321" s="98" t="s">
        <v>95</v>
      </c>
      <c r="AU321" s="98" t="s">
        <v>38</v>
      </c>
      <c r="AV321" s="98" t="s">
        <v>38</v>
      </c>
      <c r="AW321" s="98" t="s">
        <v>52</v>
      </c>
      <c r="AX321" s="98" t="s">
        <v>36</v>
      </c>
      <c r="AY321" s="98" t="s">
        <v>88</v>
      </c>
    </row>
    <row r="322" spans="2:65" s="6" customFormat="1" ht="15.75" customHeight="1">
      <c r="B322" s="92"/>
      <c r="D322" s="107" t="s">
        <v>95</v>
      </c>
      <c r="E322" s="98"/>
      <c r="F322" s="94" t="s">
        <v>751</v>
      </c>
      <c r="H322" s="95">
        <v>38.64</v>
      </c>
      <c r="L322" s="92"/>
      <c r="M322" s="96"/>
      <c r="T322" s="97"/>
      <c r="AT322" s="98" t="s">
        <v>95</v>
      </c>
      <c r="AU322" s="98" t="s">
        <v>38</v>
      </c>
      <c r="AV322" s="98" t="s">
        <v>38</v>
      </c>
      <c r="AW322" s="98" t="s">
        <v>52</v>
      </c>
      <c r="AX322" s="98" t="s">
        <v>36</v>
      </c>
      <c r="AY322" s="98" t="s">
        <v>88</v>
      </c>
    </row>
    <row r="323" spans="2:65" s="6" customFormat="1" ht="27" customHeight="1">
      <c r="B323" s="16"/>
      <c r="C323" s="81" t="s">
        <v>203</v>
      </c>
      <c r="D323" s="81" t="s">
        <v>90</v>
      </c>
      <c r="E323" s="82" t="s">
        <v>752</v>
      </c>
      <c r="F323" s="83" t="s">
        <v>753</v>
      </c>
      <c r="G323" s="84" t="s">
        <v>93</v>
      </c>
      <c r="H323" s="85">
        <v>1001.885</v>
      </c>
      <c r="I323" s="86"/>
      <c r="J323" s="86">
        <f>ROUND($I$323*$H$323,2)</f>
        <v>0</v>
      </c>
      <c r="K323" s="83"/>
      <c r="L323" s="16"/>
      <c r="M323" s="87"/>
      <c r="N323" s="88" t="s">
        <v>25</v>
      </c>
      <c r="O323" s="89">
        <v>1.365</v>
      </c>
      <c r="P323" s="89">
        <f>$O$323*$H$323</f>
        <v>1367.5730249999999</v>
      </c>
      <c r="Q323" s="89">
        <v>1.282E-2</v>
      </c>
      <c r="R323" s="89">
        <f>$Q$323*$H$323</f>
        <v>12.8441657</v>
      </c>
      <c r="S323" s="89">
        <v>0</v>
      </c>
      <c r="T323" s="90">
        <f>$S$323*$H$323</f>
        <v>0</v>
      </c>
      <c r="AR323" s="40" t="s">
        <v>94</v>
      </c>
      <c r="AT323" s="40" t="s">
        <v>90</v>
      </c>
      <c r="AU323" s="40" t="s">
        <v>38</v>
      </c>
      <c r="AY323" s="6" t="s">
        <v>88</v>
      </c>
      <c r="BE323" s="91">
        <f>IF($N$323="základní",$J$323,0)</f>
        <v>0</v>
      </c>
      <c r="BF323" s="91">
        <f>IF($N$323="snížená",$J$323,0)</f>
        <v>0</v>
      </c>
      <c r="BG323" s="91">
        <f>IF($N$323="zákl. přenesená",$J$323,0)</f>
        <v>0</v>
      </c>
      <c r="BH323" s="91">
        <f>IF($N$323="sníž. přenesená",$J$323,0)</f>
        <v>0</v>
      </c>
      <c r="BI323" s="91">
        <f>IF($N$323="nulová",$J$323,0)</f>
        <v>0</v>
      </c>
      <c r="BJ323" s="40" t="s">
        <v>37</v>
      </c>
      <c r="BK323" s="91">
        <f>ROUND($I$323*$H$323,2)</f>
        <v>0</v>
      </c>
      <c r="BL323" s="40" t="s">
        <v>94</v>
      </c>
      <c r="BM323" s="40" t="s">
        <v>754</v>
      </c>
    </row>
    <row r="324" spans="2:65" s="6" customFormat="1" ht="15.75" customHeight="1">
      <c r="B324" s="92"/>
      <c r="D324" s="93" t="s">
        <v>95</v>
      </c>
      <c r="E324" s="94"/>
      <c r="F324" s="94" t="s">
        <v>755</v>
      </c>
      <c r="H324" s="95">
        <v>124.02</v>
      </c>
      <c r="L324" s="92"/>
      <c r="M324" s="96"/>
      <c r="T324" s="97"/>
      <c r="AT324" s="98" t="s">
        <v>95</v>
      </c>
      <c r="AU324" s="98" t="s">
        <v>38</v>
      </c>
      <c r="AV324" s="98" t="s">
        <v>38</v>
      </c>
      <c r="AW324" s="98" t="s">
        <v>52</v>
      </c>
      <c r="AX324" s="98" t="s">
        <v>36</v>
      </c>
      <c r="AY324" s="98" t="s">
        <v>88</v>
      </c>
    </row>
    <row r="325" spans="2:65" s="6" customFormat="1" ht="39" customHeight="1">
      <c r="B325" s="92"/>
      <c r="D325" s="107" t="s">
        <v>95</v>
      </c>
      <c r="E325" s="98"/>
      <c r="F325" s="94" t="s">
        <v>756</v>
      </c>
      <c r="H325" s="95">
        <v>130.36875000000001</v>
      </c>
      <c r="L325" s="92"/>
      <c r="M325" s="96"/>
      <c r="T325" s="97"/>
      <c r="AT325" s="98" t="s">
        <v>95</v>
      </c>
      <c r="AU325" s="98" t="s">
        <v>38</v>
      </c>
      <c r="AV325" s="98" t="s">
        <v>38</v>
      </c>
      <c r="AW325" s="98" t="s">
        <v>52</v>
      </c>
      <c r="AX325" s="98" t="s">
        <v>36</v>
      </c>
      <c r="AY325" s="98" t="s">
        <v>88</v>
      </c>
    </row>
    <row r="326" spans="2:65" s="6" customFormat="1" ht="15.75" customHeight="1">
      <c r="B326" s="92"/>
      <c r="D326" s="107" t="s">
        <v>95</v>
      </c>
      <c r="E326" s="98"/>
      <c r="F326" s="94" t="s">
        <v>757</v>
      </c>
      <c r="H326" s="95">
        <v>431.875</v>
      </c>
      <c r="L326" s="92"/>
      <c r="M326" s="96"/>
      <c r="T326" s="97"/>
      <c r="AT326" s="98" t="s">
        <v>95</v>
      </c>
      <c r="AU326" s="98" t="s">
        <v>38</v>
      </c>
      <c r="AV326" s="98" t="s">
        <v>38</v>
      </c>
      <c r="AW326" s="98" t="s">
        <v>52</v>
      </c>
      <c r="AX326" s="98" t="s">
        <v>36</v>
      </c>
      <c r="AY326" s="98" t="s">
        <v>88</v>
      </c>
    </row>
    <row r="327" spans="2:65" s="6" customFormat="1" ht="15.75" customHeight="1">
      <c r="B327" s="92"/>
      <c r="D327" s="107" t="s">
        <v>95</v>
      </c>
      <c r="E327" s="98"/>
      <c r="F327" s="94" t="s">
        <v>758</v>
      </c>
      <c r="H327" s="95">
        <v>437.79</v>
      </c>
      <c r="L327" s="92"/>
      <c r="M327" s="96"/>
      <c r="T327" s="97"/>
      <c r="AT327" s="98" t="s">
        <v>95</v>
      </c>
      <c r="AU327" s="98" t="s">
        <v>38</v>
      </c>
      <c r="AV327" s="98" t="s">
        <v>38</v>
      </c>
      <c r="AW327" s="98" t="s">
        <v>52</v>
      </c>
      <c r="AX327" s="98" t="s">
        <v>36</v>
      </c>
      <c r="AY327" s="98" t="s">
        <v>88</v>
      </c>
    </row>
    <row r="328" spans="2:65" s="6" customFormat="1" ht="15.75" customHeight="1">
      <c r="B328" s="108"/>
      <c r="D328" s="107" t="s">
        <v>95</v>
      </c>
      <c r="E328" s="109"/>
      <c r="F328" s="110" t="s">
        <v>759</v>
      </c>
      <c r="H328" s="109"/>
      <c r="L328" s="108"/>
      <c r="M328" s="111"/>
      <c r="T328" s="112"/>
      <c r="AT328" s="109" t="s">
        <v>95</v>
      </c>
      <c r="AU328" s="109" t="s">
        <v>38</v>
      </c>
      <c r="AV328" s="109" t="s">
        <v>37</v>
      </c>
      <c r="AW328" s="109" t="s">
        <v>52</v>
      </c>
      <c r="AX328" s="109" t="s">
        <v>36</v>
      </c>
      <c r="AY328" s="109" t="s">
        <v>88</v>
      </c>
    </row>
    <row r="329" spans="2:65" s="6" customFormat="1" ht="15.75" customHeight="1">
      <c r="B329" s="92"/>
      <c r="D329" s="107" t="s">
        <v>95</v>
      </c>
      <c r="E329" s="98"/>
      <c r="F329" s="94" t="s">
        <v>760</v>
      </c>
      <c r="H329" s="95">
        <v>-61.5</v>
      </c>
      <c r="L329" s="92"/>
      <c r="M329" s="96"/>
      <c r="T329" s="97"/>
      <c r="AT329" s="98" t="s">
        <v>95</v>
      </c>
      <c r="AU329" s="98" t="s">
        <v>38</v>
      </c>
      <c r="AV329" s="98" t="s">
        <v>38</v>
      </c>
      <c r="AW329" s="98" t="s">
        <v>52</v>
      </c>
      <c r="AX329" s="98" t="s">
        <v>36</v>
      </c>
      <c r="AY329" s="98" t="s">
        <v>88</v>
      </c>
    </row>
    <row r="330" spans="2:65" s="6" customFormat="1" ht="15.75" customHeight="1">
      <c r="B330" s="92"/>
      <c r="D330" s="107" t="s">
        <v>95</v>
      </c>
      <c r="E330" s="98"/>
      <c r="F330" s="94" t="s">
        <v>761</v>
      </c>
      <c r="H330" s="95">
        <v>-26.324999999999999</v>
      </c>
      <c r="L330" s="92"/>
      <c r="M330" s="96"/>
      <c r="T330" s="97"/>
      <c r="AT330" s="98" t="s">
        <v>95</v>
      </c>
      <c r="AU330" s="98" t="s">
        <v>38</v>
      </c>
      <c r="AV330" s="98" t="s">
        <v>38</v>
      </c>
      <c r="AW330" s="98" t="s">
        <v>52</v>
      </c>
      <c r="AX330" s="98" t="s">
        <v>36</v>
      </c>
      <c r="AY330" s="98" t="s">
        <v>88</v>
      </c>
    </row>
    <row r="331" spans="2:65" s="6" customFormat="1" ht="15.75" customHeight="1">
      <c r="B331" s="92"/>
      <c r="D331" s="107" t="s">
        <v>95</v>
      </c>
      <c r="E331" s="98"/>
      <c r="F331" s="94" t="s">
        <v>762</v>
      </c>
      <c r="H331" s="95">
        <v>-23.76</v>
      </c>
      <c r="L331" s="92"/>
      <c r="M331" s="96"/>
      <c r="T331" s="97"/>
      <c r="AT331" s="98" t="s">
        <v>95</v>
      </c>
      <c r="AU331" s="98" t="s">
        <v>38</v>
      </c>
      <c r="AV331" s="98" t="s">
        <v>38</v>
      </c>
      <c r="AW331" s="98" t="s">
        <v>52</v>
      </c>
      <c r="AX331" s="98" t="s">
        <v>36</v>
      </c>
      <c r="AY331" s="98" t="s">
        <v>88</v>
      </c>
    </row>
    <row r="332" spans="2:65" s="6" customFormat="1" ht="15.75" customHeight="1">
      <c r="B332" s="92"/>
      <c r="D332" s="107" t="s">
        <v>95</v>
      </c>
      <c r="E332" s="98"/>
      <c r="F332" s="94" t="s">
        <v>763</v>
      </c>
      <c r="H332" s="95">
        <v>-0.45</v>
      </c>
      <c r="L332" s="92"/>
      <c r="M332" s="96"/>
      <c r="T332" s="97"/>
      <c r="AT332" s="98" t="s">
        <v>95</v>
      </c>
      <c r="AU332" s="98" t="s">
        <v>38</v>
      </c>
      <c r="AV332" s="98" t="s">
        <v>38</v>
      </c>
      <c r="AW332" s="98" t="s">
        <v>52</v>
      </c>
      <c r="AX332" s="98" t="s">
        <v>36</v>
      </c>
      <c r="AY332" s="98" t="s">
        <v>88</v>
      </c>
    </row>
    <row r="333" spans="2:65" s="6" customFormat="1" ht="15.75" customHeight="1">
      <c r="B333" s="92"/>
      <c r="D333" s="107" t="s">
        <v>95</v>
      </c>
      <c r="E333" s="98"/>
      <c r="F333" s="94" t="s">
        <v>764</v>
      </c>
      <c r="H333" s="95">
        <v>-7.8375000000000004</v>
      </c>
      <c r="L333" s="92"/>
      <c r="M333" s="96"/>
      <c r="T333" s="97"/>
      <c r="AT333" s="98" t="s">
        <v>95</v>
      </c>
      <c r="AU333" s="98" t="s">
        <v>38</v>
      </c>
      <c r="AV333" s="98" t="s">
        <v>38</v>
      </c>
      <c r="AW333" s="98" t="s">
        <v>52</v>
      </c>
      <c r="AX333" s="98" t="s">
        <v>36</v>
      </c>
      <c r="AY333" s="98" t="s">
        <v>88</v>
      </c>
    </row>
    <row r="334" spans="2:65" s="6" customFormat="1" ht="15.75" customHeight="1">
      <c r="B334" s="92"/>
      <c r="D334" s="107" t="s">
        <v>95</v>
      </c>
      <c r="E334" s="98"/>
      <c r="F334" s="94" t="s">
        <v>765</v>
      </c>
      <c r="H334" s="95">
        <v>-2.2799999999999998</v>
      </c>
      <c r="L334" s="92"/>
      <c r="M334" s="96"/>
      <c r="T334" s="97"/>
      <c r="AT334" s="98" t="s">
        <v>95</v>
      </c>
      <c r="AU334" s="98" t="s">
        <v>38</v>
      </c>
      <c r="AV334" s="98" t="s">
        <v>38</v>
      </c>
      <c r="AW334" s="98" t="s">
        <v>52</v>
      </c>
      <c r="AX334" s="98" t="s">
        <v>36</v>
      </c>
      <c r="AY334" s="98" t="s">
        <v>88</v>
      </c>
    </row>
    <row r="335" spans="2:65" s="6" customFormat="1" ht="15.75" customHeight="1">
      <c r="B335" s="92"/>
      <c r="D335" s="107" t="s">
        <v>95</v>
      </c>
      <c r="E335" s="98"/>
      <c r="F335" s="94" t="s">
        <v>766</v>
      </c>
      <c r="H335" s="95">
        <v>-0.34</v>
      </c>
      <c r="L335" s="92"/>
      <c r="M335" s="96"/>
      <c r="T335" s="97"/>
      <c r="AT335" s="98" t="s">
        <v>95</v>
      </c>
      <c r="AU335" s="98" t="s">
        <v>38</v>
      </c>
      <c r="AV335" s="98" t="s">
        <v>38</v>
      </c>
      <c r="AW335" s="98" t="s">
        <v>52</v>
      </c>
      <c r="AX335" s="98" t="s">
        <v>36</v>
      </c>
      <c r="AY335" s="98" t="s">
        <v>88</v>
      </c>
    </row>
    <row r="336" spans="2:65" s="6" customFormat="1" ht="15.75" customHeight="1">
      <c r="B336" s="92"/>
      <c r="D336" s="107" t="s">
        <v>95</v>
      </c>
      <c r="E336" s="98"/>
      <c r="F336" s="94" t="s">
        <v>767</v>
      </c>
      <c r="H336" s="95">
        <v>-1.4</v>
      </c>
      <c r="L336" s="92"/>
      <c r="M336" s="96"/>
      <c r="T336" s="97"/>
      <c r="AT336" s="98" t="s">
        <v>95</v>
      </c>
      <c r="AU336" s="98" t="s">
        <v>38</v>
      </c>
      <c r="AV336" s="98" t="s">
        <v>38</v>
      </c>
      <c r="AW336" s="98" t="s">
        <v>52</v>
      </c>
      <c r="AX336" s="98" t="s">
        <v>36</v>
      </c>
      <c r="AY336" s="98" t="s">
        <v>88</v>
      </c>
    </row>
    <row r="337" spans="2:65" s="6" customFormat="1" ht="15.75" customHeight="1">
      <c r="B337" s="92"/>
      <c r="D337" s="107" t="s">
        <v>95</v>
      </c>
      <c r="E337" s="98"/>
      <c r="F337" s="94" t="s">
        <v>768</v>
      </c>
      <c r="H337" s="95">
        <v>-1.54</v>
      </c>
      <c r="L337" s="92"/>
      <c r="M337" s="96"/>
      <c r="T337" s="97"/>
      <c r="AT337" s="98" t="s">
        <v>95</v>
      </c>
      <c r="AU337" s="98" t="s">
        <v>38</v>
      </c>
      <c r="AV337" s="98" t="s">
        <v>38</v>
      </c>
      <c r="AW337" s="98" t="s">
        <v>52</v>
      </c>
      <c r="AX337" s="98" t="s">
        <v>36</v>
      </c>
      <c r="AY337" s="98" t="s">
        <v>88</v>
      </c>
    </row>
    <row r="338" spans="2:65" s="6" customFormat="1" ht="15.75" customHeight="1">
      <c r="B338" s="92"/>
      <c r="D338" s="107" t="s">
        <v>95</v>
      </c>
      <c r="E338" s="98"/>
      <c r="F338" s="94" t="s">
        <v>769</v>
      </c>
      <c r="H338" s="95">
        <v>-0.96</v>
      </c>
      <c r="L338" s="92"/>
      <c r="M338" s="96"/>
      <c r="T338" s="97"/>
      <c r="AT338" s="98" t="s">
        <v>95</v>
      </c>
      <c r="AU338" s="98" t="s">
        <v>38</v>
      </c>
      <c r="AV338" s="98" t="s">
        <v>38</v>
      </c>
      <c r="AW338" s="98" t="s">
        <v>52</v>
      </c>
      <c r="AX338" s="98" t="s">
        <v>36</v>
      </c>
      <c r="AY338" s="98" t="s">
        <v>88</v>
      </c>
    </row>
    <row r="339" spans="2:65" s="6" customFormat="1" ht="15.75" customHeight="1">
      <c r="B339" s="92"/>
      <c r="D339" s="107" t="s">
        <v>95</v>
      </c>
      <c r="E339" s="98"/>
      <c r="F339" s="94" t="s">
        <v>770</v>
      </c>
      <c r="H339" s="95">
        <v>-1.2717000000000001</v>
      </c>
      <c r="L339" s="92"/>
      <c r="M339" s="96"/>
      <c r="T339" s="97"/>
      <c r="AT339" s="98" t="s">
        <v>95</v>
      </c>
      <c r="AU339" s="98" t="s">
        <v>38</v>
      </c>
      <c r="AV339" s="98" t="s">
        <v>38</v>
      </c>
      <c r="AW339" s="98" t="s">
        <v>52</v>
      </c>
      <c r="AX339" s="98" t="s">
        <v>36</v>
      </c>
      <c r="AY339" s="98" t="s">
        <v>88</v>
      </c>
    </row>
    <row r="340" spans="2:65" s="6" customFormat="1" ht="15.75" customHeight="1">
      <c r="B340" s="92"/>
      <c r="D340" s="107" t="s">
        <v>95</v>
      </c>
      <c r="E340" s="98"/>
      <c r="F340" s="94" t="s">
        <v>771</v>
      </c>
      <c r="H340" s="95">
        <v>-8.0549999999999997</v>
      </c>
      <c r="L340" s="92"/>
      <c r="M340" s="96"/>
      <c r="T340" s="97"/>
      <c r="AT340" s="98" t="s">
        <v>95</v>
      </c>
      <c r="AU340" s="98" t="s">
        <v>38</v>
      </c>
      <c r="AV340" s="98" t="s">
        <v>38</v>
      </c>
      <c r="AW340" s="98" t="s">
        <v>52</v>
      </c>
      <c r="AX340" s="98" t="s">
        <v>36</v>
      </c>
      <c r="AY340" s="98" t="s">
        <v>88</v>
      </c>
    </row>
    <row r="341" spans="2:65" s="6" customFormat="1" ht="15.75" customHeight="1">
      <c r="B341" s="92"/>
      <c r="D341" s="107" t="s">
        <v>95</v>
      </c>
      <c r="E341" s="98"/>
      <c r="F341" s="94" t="s">
        <v>620</v>
      </c>
      <c r="H341" s="95">
        <v>13.55</v>
      </c>
      <c r="L341" s="92"/>
      <c r="M341" s="96"/>
      <c r="T341" s="97"/>
      <c r="AT341" s="98" t="s">
        <v>95</v>
      </c>
      <c r="AU341" s="98" t="s">
        <v>38</v>
      </c>
      <c r="AV341" s="98" t="s">
        <v>38</v>
      </c>
      <c r="AW341" s="98" t="s">
        <v>52</v>
      </c>
      <c r="AX341" s="98" t="s">
        <v>36</v>
      </c>
      <c r="AY341" s="98" t="s">
        <v>88</v>
      </c>
    </row>
    <row r="342" spans="2:65" s="6" customFormat="1" ht="27" customHeight="1">
      <c r="B342" s="16"/>
      <c r="C342" s="81" t="s">
        <v>206</v>
      </c>
      <c r="D342" s="81" t="s">
        <v>90</v>
      </c>
      <c r="E342" s="82" t="s">
        <v>772</v>
      </c>
      <c r="F342" s="83" t="s">
        <v>773</v>
      </c>
      <c r="G342" s="84" t="s">
        <v>113</v>
      </c>
      <c r="H342" s="85">
        <v>290.452</v>
      </c>
      <c r="I342" s="86"/>
      <c r="J342" s="86">
        <f>ROUND($I$342*$H$342,2)</f>
        <v>0</v>
      </c>
      <c r="K342" s="83"/>
      <c r="L342" s="16"/>
      <c r="M342" s="87"/>
      <c r="N342" s="88" t="s">
        <v>25</v>
      </c>
      <c r="O342" s="89">
        <v>0.44</v>
      </c>
      <c r="P342" s="89">
        <f>$O$342*$H$342</f>
        <v>127.79888</v>
      </c>
      <c r="Q342" s="89">
        <v>2.7399999999999998E-3</v>
      </c>
      <c r="R342" s="89">
        <f>$Q$342*$H$342</f>
        <v>0.7958384799999999</v>
      </c>
      <c r="S342" s="89">
        <v>0</v>
      </c>
      <c r="T342" s="90">
        <f>$S$342*$H$342</f>
        <v>0</v>
      </c>
      <c r="AR342" s="40" t="s">
        <v>94</v>
      </c>
      <c r="AT342" s="40" t="s">
        <v>90</v>
      </c>
      <c r="AU342" s="40" t="s">
        <v>38</v>
      </c>
      <c r="AY342" s="6" t="s">
        <v>88</v>
      </c>
      <c r="BE342" s="91">
        <f>IF($N$342="základní",$J$342,0)</f>
        <v>0</v>
      </c>
      <c r="BF342" s="91">
        <f>IF($N$342="snížená",$J$342,0)</f>
        <v>0</v>
      </c>
      <c r="BG342" s="91">
        <f>IF($N$342="zákl. přenesená",$J$342,0)</f>
        <v>0</v>
      </c>
      <c r="BH342" s="91">
        <f>IF($N$342="sníž. přenesená",$J$342,0)</f>
        <v>0</v>
      </c>
      <c r="BI342" s="91">
        <f>IF($N$342="nulová",$J$342,0)</f>
        <v>0</v>
      </c>
      <c r="BJ342" s="40" t="s">
        <v>37</v>
      </c>
      <c r="BK342" s="91">
        <f>ROUND($I$342*$H$342,2)</f>
        <v>0</v>
      </c>
      <c r="BL342" s="40" t="s">
        <v>94</v>
      </c>
      <c r="BM342" s="40" t="s">
        <v>774</v>
      </c>
    </row>
    <row r="343" spans="2:65" s="6" customFormat="1" ht="15.75" customHeight="1">
      <c r="B343" s="92"/>
      <c r="D343" s="93" t="s">
        <v>95</v>
      </c>
      <c r="E343" s="94"/>
      <c r="F343" s="94" t="s">
        <v>775</v>
      </c>
      <c r="H343" s="95">
        <v>101</v>
      </c>
      <c r="L343" s="92"/>
      <c r="M343" s="96"/>
      <c r="T343" s="97"/>
      <c r="AT343" s="98" t="s">
        <v>95</v>
      </c>
      <c r="AU343" s="98" t="s">
        <v>38</v>
      </c>
      <c r="AV343" s="98" t="s">
        <v>38</v>
      </c>
      <c r="AW343" s="98" t="s">
        <v>52</v>
      </c>
      <c r="AX343" s="98" t="s">
        <v>36</v>
      </c>
      <c r="AY343" s="98" t="s">
        <v>88</v>
      </c>
    </row>
    <row r="344" spans="2:65" s="6" customFormat="1" ht="15.75" customHeight="1">
      <c r="B344" s="92"/>
      <c r="D344" s="107" t="s">
        <v>95</v>
      </c>
      <c r="E344" s="98"/>
      <c r="F344" s="94" t="s">
        <v>776</v>
      </c>
      <c r="H344" s="95">
        <v>56.55</v>
      </c>
      <c r="L344" s="92"/>
      <c r="M344" s="96"/>
      <c r="T344" s="97"/>
      <c r="AT344" s="98" t="s">
        <v>95</v>
      </c>
      <c r="AU344" s="98" t="s">
        <v>38</v>
      </c>
      <c r="AV344" s="98" t="s">
        <v>38</v>
      </c>
      <c r="AW344" s="98" t="s">
        <v>52</v>
      </c>
      <c r="AX344" s="98" t="s">
        <v>36</v>
      </c>
      <c r="AY344" s="98" t="s">
        <v>88</v>
      </c>
    </row>
    <row r="345" spans="2:65" s="6" customFormat="1" ht="15.75" customHeight="1">
      <c r="B345" s="92"/>
      <c r="D345" s="107" t="s">
        <v>95</v>
      </c>
      <c r="E345" s="98"/>
      <c r="F345" s="94" t="s">
        <v>777</v>
      </c>
      <c r="H345" s="95">
        <v>52.8</v>
      </c>
      <c r="L345" s="92"/>
      <c r="M345" s="96"/>
      <c r="T345" s="97"/>
      <c r="AT345" s="98" t="s">
        <v>95</v>
      </c>
      <c r="AU345" s="98" t="s">
        <v>38</v>
      </c>
      <c r="AV345" s="98" t="s">
        <v>38</v>
      </c>
      <c r="AW345" s="98" t="s">
        <v>52</v>
      </c>
      <c r="AX345" s="98" t="s">
        <v>36</v>
      </c>
      <c r="AY345" s="98" t="s">
        <v>88</v>
      </c>
    </row>
    <row r="346" spans="2:65" s="6" customFormat="1" ht="15.75" customHeight="1">
      <c r="B346" s="92"/>
      <c r="D346" s="107" t="s">
        <v>95</v>
      </c>
      <c r="E346" s="98"/>
      <c r="F346" s="94" t="s">
        <v>778</v>
      </c>
      <c r="H346" s="95">
        <v>2.1</v>
      </c>
      <c r="L346" s="92"/>
      <c r="M346" s="96"/>
      <c r="T346" s="97"/>
      <c r="AT346" s="98" t="s">
        <v>95</v>
      </c>
      <c r="AU346" s="98" t="s">
        <v>38</v>
      </c>
      <c r="AV346" s="98" t="s">
        <v>38</v>
      </c>
      <c r="AW346" s="98" t="s">
        <v>52</v>
      </c>
      <c r="AX346" s="98" t="s">
        <v>36</v>
      </c>
      <c r="AY346" s="98" t="s">
        <v>88</v>
      </c>
    </row>
    <row r="347" spans="2:65" s="6" customFormat="1" ht="15.75" customHeight="1">
      <c r="B347" s="92"/>
      <c r="D347" s="107" t="s">
        <v>95</v>
      </c>
      <c r="E347" s="98"/>
      <c r="F347" s="94" t="s">
        <v>779</v>
      </c>
      <c r="H347" s="95">
        <v>29.15</v>
      </c>
      <c r="L347" s="92"/>
      <c r="M347" s="96"/>
      <c r="T347" s="97"/>
      <c r="AT347" s="98" t="s">
        <v>95</v>
      </c>
      <c r="AU347" s="98" t="s">
        <v>38</v>
      </c>
      <c r="AV347" s="98" t="s">
        <v>38</v>
      </c>
      <c r="AW347" s="98" t="s">
        <v>52</v>
      </c>
      <c r="AX347" s="98" t="s">
        <v>36</v>
      </c>
      <c r="AY347" s="98" t="s">
        <v>88</v>
      </c>
    </row>
    <row r="348" spans="2:65" s="6" customFormat="1" ht="15.75" customHeight="1">
      <c r="B348" s="92"/>
      <c r="D348" s="107" t="s">
        <v>95</v>
      </c>
      <c r="E348" s="98"/>
      <c r="F348" s="94" t="s">
        <v>780</v>
      </c>
      <c r="H348" s="95">
        <v>10</v>
      </c>
      <c r="L348" s="92"/>
      <c r="M348" s="96"/>
      <c r="T348" s="97"/>
      <c r="AT348" s="98" t="s">
        <v>95</v>
      </c>
      <c r="AU348" s="98" t="s">
        <v>38</v>
      </c>
      <c r="AV348" s="98" t="s">
        <v>38</v>
      </c>
      <c r="AW348" s="98" t="s">
        <v>52</v>
      </c>
      <c r="AX348" s="98" t="s">
        <v>36</v>
      </c>
      <c r="AY348" s="98" t="s">
        <v>88</v>
      </c>
    </row>
    <row r="349" spans="2:65" s="6" customFormat="1" ht="15.75" customHeight="1">
      <c r="B349" s="92"/>
      <c r="D349" s="107" t="s">
        <v>95</v>
      </c>
      <c r="E349" s="98"/>
      <c r="F349" s="94" t="s">
        <v>781</v>
      </c>
      <c r="H349" s="95">
        <v>2.1</v>
      </c>
      <c r="L349" s="92"/>
      <c r="M349" s="96"/>
      <c r="T349" s="97"/>
      <c r="AT349" s="98" t="s">
        <v>95</v>
      </c>
      <c r="AU349" s="98" t="s">
        <v>38</v>
      </c>
      <c r="AV349" s="98" t="s">
        <v>38</v>
      </c>
      <c r="AW349" s="98" t="s">
        <v>52</v>
      </c>
      <c r="AX349" s="98" t="s">
        <v>36</v>
      </c>
      <c r="AY349" s="98" t="s">
        <v>88</v>
      </c>
    </row>
    <row r="350" spans="2:65" s="6" customFormat="1" ht="15.75" customHeight="1">
      <c r="B350" s="92"/>
      <c r="D350" s="107" t="s">
        <v>95</v>
      </c>
      <c r="E350" s="98"/>
      <c r="F350" s="94" t="s">
        <v>782</v>
      </c>
      <c r="H350" s="95">
        <v>5.4</v>
      </c>
      <c r="L350" s="92"/>
      <c r="M350" s="96"/>
      <c r="T350" s="97"/>
      <c r="AT350" s="98" t="s">
        <v>95</v>
      </c>
      <c r="AU350" s="98" t="s">
        <v>38</v>
      </c>
      <c r="AV350" s="98" t="s">
        <v>38</v>
      </c>
      <c r="AW350" s="98" t="s">
        <v>52</v>
      </c>
      <c r="AX350" s="98" t="s">
        <v>36</v>
      </c>
      <c r="AY350" s="98" t="s">
        <v>88</v>
      </c>
    </row>
    <row r="351" spans="2:65" s="6" customFormat="1" ht="15.75" customHeight="1">
      <c r="B351" s="92"/>
      <c r="D351" s="107" t="s">
        <v>95</v>
      </c>
      <c r="E351" s="98"/>
      <c r="F351" s="94" t="s">
        <v>783</v>
      </c>
      <c r="H351" s="95">
        <v>3.6</v>
      </c>
      <c r="L351" s="92"/>
      <c r="M351" s="96"/>
      <c r="T351" s="97"/>
      <c r="AT351" s="98" t="s">
        <v>95</v>
      </c>
      <c r="AU351" s="98" t="s">
        <v>38</v>
      </c>
      <c r="AV351" s="98" t="s">
        <v>38</v>
      </c>
      <c r="AW351" s="98" t="s">
        <v>52</v>
      </c>
      <c r="AX351" s="98" t="s">
        <v>36</v>
      </c>
      <c r="AY351" s="98" t="s">
        <v>88</v>
      </c>
    </row>
    <row r="352" spans="2:65" s="6" customFormat="1" ht="15.75" customHeight="1">
      <c r="B352" s="92"/>
      <c r="D352" s="107" t="s">
        <v>95</v>
      </c>
      <c r="E352" s="98"/>
      <c r="F352" s="94" t="s">
        <v>784</v>
      </c>
      <c r="H352" s="95">
        <v>3.2</v>
      </c>
      <c r="L352" s="92"/>
      <c r="M352" s="96"/>
      <c r="T352" s="97"/>
      <c r="AT352" s="98" t="s">
        <v>95</v>
      </c>
      <c r="AU352" s="98" t="s">
        <v>38</v>
      </c>
      <c r="AV352" s="98" t="s">
        <v>38</v>
      </c>
      <c r="AW352" s="98" t="s">
        <v>52</v>
      </c>
      <c r="AX352" s="98" t="s">
        <v>36</v>
      </c>
      <c r="AY352" s="98" t="s">
        <v>88</v>
      </c>
    </row>
    <row r="353" spans="2:65" s="6" customFormat="1" ht="15.75" customHeight="1">
      <c r="B353" s="92"/>
      <c r="D353" s="107" t="s">
        <v>95</v>
      </c>
      <c r="E353" s="98"/>
      <c r="F353" s="94" t="s">
        <v>785</v>
      </c>
      <c r="H353" s="95">
        <v>5.6520000000000001</v>
      </c>
      <c r="L353" s="92"/>
      <c r="M353" s="96"/>
      <c r="T353" s="97"/>
      <c r="AT353" s="98" t="s">
        <v>95</v>
      </c>
      <c r="AU353" s="98" t="s">
        <v>38</v>
      </c>
      <c r="AV353" s="98" t="s">
        <v>38</v>
      </c>
      <c r="AW353" s="98" t="s">
        <v>52</v>
      </c>
      <c r="AX353" s="98" t="s">
        <v>36</v>
      </c>
      <c r="AY353" s="98" t="s">
        <v>88</v>
      </c>
    </row>
    <row r="354" spans="2:65" s="6" customFormat="1" ht="15.75" customHeight="1">
      <c r="B354" s="108"/>
      <c r="D354" s="107" t="s">
        <v>95</v>
      </c>
      <c r="E354" s="109"/>
      <c r="F354" s="110" t="s">
        <v>639</v>
      </c>
      <c r="H354" s="109"/>
      <c r="L354" s="108"/>
      <c r="M354" s="111"/>
      <c r="T354" s="112"/>
      <c r="AT354" s="109" t="s">
        <v>95</v>
      </c>
      <c r="AU354" s="109" t="s">
        <v>38</v>
      </c>
      <c r="AV354" s="109" t="s">
        <v>37</v>
      </c>
      <c r="AW354" s="109" t="s">
        <v>52</v>
      </c>
      <c r="AX354" s="109" t="s">
        <v>36</v>
      </c>
      <c r="AY354" s="109" t="s">
        <v>88</v>
      </c>
    </row>
    <row r="355" spans="2:65" s="6" customFormat="1" ht="15.75" customHeight="1">
      <c r="B355" s="92"/>
      <c r="D355" s="107" t="s">
        <v>95</v>
      </c>
      <c r="E355" s="98"/>
      <c r="F355" s="94" t="s">
        <v>786</v>
      </c>
      <c r="H355" s="95">
        <v>7.5</v>
      </c>
      <c r="L355" s="92"/>
      <c r="M355" s="96"/>
      <c r="T355" s="97"/>
      <c r="AT355" s="98" t="s">
        <v>95</v>
      </c>
      <c r="AU355" s="98" t="s">
        <v>38</v>
      </c>
      <c r="AV355" s="98" t="s">
        <v>38</v>
      </c>
      <c r="AW355" s="98" t="s">
        <v>52</v>
      </c>
      <c r="AX355" s="98" t="s">
        <v>36</v>
      </c>
      <c r="AY355" s="98" t="s">
        <v>88</v>
      </c>
    </row>
    <row r="356" spans="2:65" s="6" customFormat="1" ht="15.75" customHeight="1">
      <c r="B356" s="92"/>
      <c r="D356" s="107" t="s">
        <v>95</v>
      </c>
      <c r="E356" s="98"/>
      <c r="F356" s="94" t="s">
        <v>787</v>
      </c>
      <c r="H356" s="95">
        <v>6.2</v>
      </c>
      <c r="L356" s="92"/>
      <c r="M356" s="96"/>
      <c r="T356" s="97"/>
      <c r="AT356" s="98" t="s">
        <v>95</v>
      </c>
      <c r="AU356" s="98" t="s">
        <v>38</v>
      </c>
      <c r="AV356" s="98" t="s">
        <v>38</v>
      </c>
      <c r="AW356" s="98" t="s">
        <v>52</v>
      </c>
      <c r="AX356" s="98" t="s">
        <v>36</v>
      </c>
      <c r="AY356" s="98" t="s">
        <v>88</v>
      </c>
    </row>
    <row r="357" spans="2:65" s="6" customFormat="1" ht="15.75" customHeight="1">
      <c r="B357" s="92"/>
      <c r="D357" s="107" t="s">
        <v>95</v>
      </c>
      <c r="E357" s="98"/>
      <c r="F357" s="94" t="s">
        <v>788</v>
      </c>
      <c r="H357" s="95">
        <v>5.2</v>
      </c>
      <c r="L357" s="92"/>
      <c r="M357" s="96"/>
      <c r="T357" s="97"/>
      <c r="AT357" s="98" t="s">
        <v>95</v>
      </c>
      <c r="AU357" s="98" t="s">
        <v>38</v>
      </c>
      <c r="AV357" s="98" t="s">
        <v>38</v>
      </c>
      <c r="AW357" s="98" t="s">
        <v>52</v>
      </c>
      <c r="AX357" s="98" t="s">
        <v>36</v>
      </c>
      <c r="AY357" s="98" t="s">
        <v>88</v>
      </c>
    </row>
    <row r="358" spans="2:65" s="6" customFormat="1" ht="27" customHeight="1">
      <c r="B358" s="16"/>
      <c r="C358" s="81" t="s">
        <v>210</v>
      </c>
      <c r="D358" s="81" t="s">
        <v>90</v>
      </c>
      <c r="E358" s="82" t="s">
        <v>789</v>
      </c>
      <c r="F358" s="83" t="s">
        <v>790</v>
      </c>
      <c r="G358" s="84" t="s">
        <v>93</v>
      </c>
      <c r="H358" s="85">
        <v>3.915</v>
      </c>
      <c r="I358" s="86"/>
      <c r="J358" s="86">
        <f>ROUND($I$358*$H$358,2)</f>
        <v>0</v>
      </c>
      <c r="K358" s="83"/>
      <c r="L358" s="16"/>
      <c r="M358" s="87"/>
      <c r="N358" s="88" t="s">
        <v>25</v>
      </c>
      <c r="O358" s="89">
        <v>1.7649999999999999</v>
      </c>
      <c r="P358" s="89">
        <f>$O$358*$H$358</f>
        <v>6.9099749999999993</v>
      </c>
      <c r="Q358" s="89">
        <v>1.282E-2</v>
      </c>
      <c r="R358" s="89">
        <f>$Q$358*$H$358</f>
        <v>5.01903E-2</v>
      </c>
      <c r="S358" s="89">
        <v>0</v>
      </c>
      <c r="T358" s="90">
        <f>$S$358*$H$358</f>
        <v>0</v>
      </c>
      <c r="AR358" s="40" t="s">
        <v>94</v>
      </c>
      <c r="AT358" s="40" t="s">
        <v>90</v>
      </c>
      <c r="AU358" s="40" t="s">
        <v>38</v>
      </c>
      <c r="AY358" s="6" t="s">
        <v>88</v>
      </c>
      <c r="BE358" s="91">
        <f>IF($N$358="základní",$J$358,0)</f>
        <v>0</v>
      </c>
      <c r="BF358" s="91">
        <f>IF($N$358="snížená",$J$358,0)</f>
        <v>0</v>
      </c>
      <c r="BG358" s="91">
        <f>IF($N$358="zákl. přenesená",$J$358,0)</f>
        <v>0</v>
      </c>
      <c r="BH358" s="91">
        <f>IF($N$358="sníž. přenesená",$J$358,0)</f>
        <v>0</v>
      </c>
      <c r="BI358" s="91">
        <f>IF($N$358="nulová",$J$358,0)</f>
        <v>0</v>
      </c>
      <c r="BJ358" s="40" t="s">
        <v>37</v>
      </c>
      <c r="BK358" s="91">
        <f>ROUND($I$358*$H$358,2)</f>
        <v>0</v>
      </c>
      <c r="BL358" s="40" t="s">
        <v>94</v>
      </c>
      <c r="BM358" s="40" t="s">
        <v>791</v>
      </c>
    </row>
    <row r="359" spans="2:65" s="6" customFormat="1" ht="15.75" customHeight="1">
      <c r="B359" s="92"/>
      <c r="D359" s="93" t="s">
        <v>95</v>
      </c>
      <c r="E359" s="94"/>
      <c r="F359" s="94" t="s">
        <v>648</v>
      </c>
      <c r="H359" s="95">
        <v>3.915</v>
      </c>
      <c r="L359" s="92"/>
      <c r="M359" s="96"/>
      <c r="T359" s="97"/>
      <c r="AT359" s="98" t="s">
        <v>95</v>
      </c>
      <c r="AU359" s="98" t="s">
        <v>38</v>
      </c>
      <c r="AV359" s="98" t="s">
        <v>38</v>
      </c>
      <c r="AW359" s="98" t="s">
        <v>52</v>
      </c>
      <c r="AX359" s="98" t="s">
        <v>36</v>
      </c>
      <c r="AY359" s="98" t="s">
        <v>88</v>
      </c>
    </row>
    <row r="360" spans="2:65" s="6" customFormat="1" ht="15.75" customHeight="1">
      <c r="B360" s="16"/>
      <c r="C360" s="81" t="s">
        <v>213</v>
      </c>
      <c r="D360" s="81" t="s">
        <v>90</v>
      </c>
      <c r="E360" s="82" t="s">
        <v>167</v>
      </c>
      <c r="F360" s="83" t="s">
        <v>168</v>
      </c>
      <c r="G360" s="84" t="s">
        <v>93</v>
      </c>
      <c r="H360" s="85">
        <v>312.73200000000003</v>
      </c>
      <c r="I360" s="86"/>
      <c r="J360" s="86">
        <f>ROUND($I$360*$H$360,2)</f>
        <v>0</v>
      </c>
      <c r="K360" s="83"/>
      <c r="L360" s="16"/>
      <c r="M360" s="87"/>
      <c r="N360" s="88" t="s">
        <v>25</v>
      </c>
      <c r="O360" s="89">
        <v>1.7450000000000001</v>
      </c>
      <c r="P360" s="89">
        <f>$O$360*$H$360</f>
        <v>545.71734000000004</v>
      </c>
      <c r="Q360" s="89">
        <v>2.308E-2</v>
      </c>
      <c r="R360" s="89">
        <f>$Q$360*$H$360</f>
        <v>7.2178545600000001</v>
      </c>
      <c r="S360" s="89">
        <v>0</v>
      </c>
      <c r="T360" s="90">
        <f>$S$360*$H$360</f>
        <v>0</v>
      </c>
      <c r="AR360" s="40" t="s">
        <v>94</v>
      </c>
      <c r="AT360" s="40" t="s">
        <v>90</v>
      </c>
      <c r="AU360" s="40" t="s">
        <v>38</v>
      </c>
      <c r="AY360" s="6" t="s">
        <v>88</v>
      </c>
      <c r="BE360" s="91">
        <f>IF($N$360="základní",$J$360,0)</f>
        <v>0</v>
      </c>
      <c r="BF360" s="91">
        <f>IF($N$360="snížená",$J$360,0)</f>
        <v>0</v>
      </c>
      <c r="BG360" s="91">
        <f>IF($N$360="zákl. přenesená",$J$360,0)</f>
        <v>0</v>
      </c>
      <c r="BH360" s="91">
        <f>IF($N$360="sníž. přenesená",$J$360,0)</f>
        <v>0</v>
      </c>
      <c r="BI360" s="91">
        <f>IF($N$360="nulová",$J$360,0)</f>
        <v>0</v>
      </c>
      <c r="BJ360" s="40" t="s">
        <v>37</v>
      </c>
      <c r="BK360" s="91">
        <f>ROUND($I$360*$H$360,2)</f>
        <v>0</v>
      </c>
      <c r="BL360" s="40" t="s">
        <v>94</v>
      </c>
      <c r="BM360" s="40" t="s">
        <v>792</v>
      </c>
    </row>
    <row r="361" spans="2:65" s="6" customFormat="1" ht="39" customHeight="1">
      <c r="B361" s="92"/>
      <c r="D361" s="93" t="s">
        <v>95</v>
      </c>
      <c r="E361" s="94"/>
      <c r="F361" s="94" t="s">
        <v>615</v>
      </c>
      <c r="H361" s="95">
        <v>292.27249999999998</v>
      </c>
      <c r="L361" s="92"/>
      <c r="M361" s="96"/>
      <c r="T361" s="97"/>
      <c r="AT361" s="98" t="s">
        <v>95</v>
      </c>
      <c r="AU361" s="98" t="s">
        <v>38</v>
      </c>
      <c r="AV361" s="98" t="s">
        <v>38</v>
      </c>
      <c r="AW361" s="98" t="s">
        <v>52</v>
      </c>
      <c r="AX361" s="98" t="s">
        <v>36</v>
      </c>
      <c r="AY361" s="98" t="s">
        <v>88</v>
      </c>
    </row>
    <row r="362" spans="2:65" s="6" customFormat="1" ht="15.75" customHeight="1">
      <c r="B362" s="92"/>
      <c r="D362" s="107" t="s">
        <v>95</v>
      </c>
      <c r="E362" s="98"/>
      <c r="F362" s="94" t="s">
        <v>616</v>
      </c>
      <c r="H362" s="95">
        <v>20.459109999999999</v>
      </c>
      <c r="L362" s="92"/>
      <c r="M362" s="96"/>
      <c r="T362" s="97"/>
      <c r="AT362" s="98" t="s">
        <v>95</v>
      </c>
      <c r="AU362" s="98" t="s">
        <v>38</v>
      </c>
      <c r="AV362" s="98" t="s">
        <v>38</v>
      </c>
      <c r="AW362" s="98" t="s">
        <v>52</v>
      </c>
      <c r="AX362" s="98" t="s">
        <v>36</v>
      </c>
      <c r="AY362" s="98" t="s">
        <v>88</v>
      </c>
    </row>
    <row r="363" spans="2:65" s="6" customFormat="1" ht="15.75" customHeight="1">
      <c r="B363" s="16"/>
      <c r="C363" s="81" t="s">
        <v>214</v>
      </c>
      <c r="D363" s="81" t="s">
        <v>90</v>
      </c>
      <c r="E363" s="82" t="s">
        <v>793</v>
      </c>
      <c r="F363" s="83" t="s">
        <v>794</v>
      </c>
      <c r="G363" s="84" t="s">
        <v>113</v>
      </c>
      <c r="H363" s="85">
        <v>512.34</v>
      </c>
      <c r="I363" s="86"/>
      <c r="J363" s="86">
        <f>ROUND($I$363*$H$363,2)</f>
        <v>0</v>
      </c>
      <c r="K363" s="83"/>
      <c r="L363" s="16"/>
      <c r="M363" s="87"/>
      <c r="N363" s="88" t="s">
        <v>25</v>
      </c>
      <c r="O363" s="89">
        <v>0.2</v>
      </c>
      <c r="P363" s="89">
        <f>$O$363*$H$363</f>
        <v>102.46800000000002</v>
      </c>
      <c r="Q363" s="89">
        <v>5.8E-4</v>
      </c>
      <c r="R363" s="89">
        <f>$Q$363*$H$363</f>
        <v>0.29715720000000001</v>
      </c>
      <c r="S363" s="89">
        <v>0</v>
      </c>
      <c r="T363" s="90">
        <f>$S$363*$H$363</f>
        <v>0</v>
      </c>
      <c r="AR363" s="40" t="s">
        <v>94</v>
      </c>
      <c r="AT363" s="40" t="s">
        <v>90</v>
      </c>
      <c r="AU363" s="40" t="s">
        <v>38</v>
      </c>
      <c r="AY363" s="6" t="s">
        <v>88</v>
      </c>
      <c r="BE363" s="91">
        <f>IF($N$363="základní",$J$363,0)</f>
        <v>0</v>
      </c>
      <c r="BF363" s="91">
        <f>IF($N$363="snížená",$J$363,0)</f>
        <v>0</v>
      </c>
      <c r="BG363" s="91">
        <f>IF($N$363="zákl. přenesená",$J$363,0)</f>
        <v>0</v>
      </c>
      <c r="BH363" s="91">
        <f>IF($N$363="sníž. přenesená",$J$363,0)</f>
        <v>0</v>
      </c>
      <c r="BI363" s="91">
        <f>IF($N$363="nulová",$J$363,0)</f>
        <v>0</v>
      </c>
      <c r="BJ363" s="40" t="s">
        <v>37</v>
      </c>
      <c r="BK363" s="91">
        <f>ROUND($I$363*$H$363,2)</f>
        <v>0</v>
      </c>
      <c r="BL363" s="40" t="s">
        <v>94</v>
      </c>
      <c r="BM363" s="40" t="s">
        <v>795</v>
      </c>
    </row>
    <row r="364" spans="2:65" s="6" customFormat="1" ht="15.75" customHeight="1">
      <c r="B364" s="92"/>
      <c r="D364" s="93" t="s">
        <v>95</v>
      </c>
      <c r="E364" s="94"/>
      <c r="F364" s="94" t="s">
        <v>796</v>
      </c>
      <c r="H364" s="95">
        <v>9.5</v>
      </c>
      <c r="L364" s="92"/>
      <c r="M364" s="96"/>
      <c r="T364" s="97"/>
      <c r="AT364" s="98" t="s">
        <v>95</v>
      </c>
      <c r="AU364" s="98" t="s">
        <v>38</v>
      </c>
      <c r="AV364" s="98" t="s">
        <v>38</v>
      </c>
      <c r="AW364" s="98" t="s">
        <v>52</v>
      </c>
      <c r="AX364" s="98" t="s">
        <v>36</v>
      </c>
      <c r="AY364" s="98" t="s">
        <v>88</v>
      </c>
    </row>
    <row r="365" spans="2:65" s="6" customFormat="1" ht="15.75" customHeight="1">
      <c r="B365" s="92"/>
      <c r="D365" s="107" t="s">
        <v>95</v>
      </c>
      <c r="E365" s="98"/>
      <c r="F365" s="94" t="s">
        <v>797</v>
      </c>
      <c r="H365" s="95">
        <v>13.2</v>
      </c>
      <c r="L365" s="92"/>
      <c r="M365" s="96"/>
      <c r="T365" s="97"/>
      <c r="AT365" s="98" t="s">
        <v>95</v>
      </c>
      <c r="AU365" s="98" t="s">
        <v>38</v>
      </c>
      <c r="AV365" s="98" t="s">
        <v>38</v>
      </c>
      <c r="AW365" s="98" t="s">
        <v>52</v>
      </c>
      <c r="AX365" s="98" t="s">
        <v>36</v>
      </c>
      <c r="AY365" s="98" t="s">
        <v>88</v>
      </c>
    </row>
    <row r="366" spans="2:65" s="6" customFormat="1" ht="15.75" customHeight="1">
      <c r="B366" s="92"/>
      <c r="D366" s="107" t="s">
        <v>95</v>
      </c>
      <c r="E366" s="98"/>
      <c r="F366" s="94" t="s">
        <v>798</v>
      </c>
      <c r="H366" s="95">
        <v>51.85</v>
      </c>
      <c r="L366" s="92"/>
      <c r="M366" s="96"/>
      <c r="T366" s="97"/>
      <c r="AT366" s="98" t="s">
        <v>95</v>
      </c>
      <c r="AU366" s="98" t="s">
        <v>38</v>
      </c>
      <c r="AV366" s="98" t="s">
        <v>38</v>
      </c>
      <c r="AW366" s="98" t="s">
        <v>52</v>
      </c>
      <c r="AX366" s="98" t="s">
        <v>36</v>
      </c>
      <c r="AY366" s="98" t="s">
        <v>88</v>
      </c>
    </row>
    <row r="367" spans="2:65" s="6" customFormat="1" ht="15.75" customHeight="1">
      <c r="B367" s="92"/>
      <c r="D367" s="107" t="s">
        <v>95</v>
      </c>
      <c r="E367" s="98"/>
      <c r="F367" s="94" t="s">
        <v>758</v>
      </c>
      <c r="H367" s="95">
        <v>437.79</v>
      </c>
      <c r="L367" s="92"/>
      <c r="M367" s="96"/>
      <c r="T367" s="97"/>
      <c r="AT367" s="98" t="s">
        <v>95</v>
      </c>
      <c r="AU367" s="98" t="s">
        <v>38</v>
      </c>
      <c r="AV367" s="98" t="s">
        <v>38</v>
      </c>
      <c r="AW367" s="98" t="s">
        <v>52</v>
      </c>
      <c r="AX367" s="98" t="s">
        <v>36</v>
      </c>
      <c r="AY367" s="98" t="s">
        <v>88</v>
      </c>
    </row>
    <row r="368" spans="2:65" s="6" customFormat="1" ht="15.75" customHeight="1">
      <c r="B368" s="16"/>
      <c r="C368" s="81" t="s">
        <v>215</v>
      </c>
      <c r="D368" s="81" t="s">
        <v>90</v>
      </c>
      <c r="E368" s="82" t="s">
        <v>171</v>
      </c>
      <c r="F368" s="83" t="s">
        <v>172</v>
      </c>
      <c r="G368" s="84" t="s">
        <v>113</v>
      </c>
      <c r="H368" s="85">
        <v>993.50199999999995</v>
      </c>
      <c r="I368" s="86"/>
      <c r="J368" s="86">
        <f>ROUND($I$368*$H$368,2)</f>
        <v>0</v>
      </c>
      <c r="K368" s="83"/>
      <c r="L368" s="16"/>
      <c r="M368" s="87"/>
      <c r="N368" s="88" t="s">
        <v>25</v>
      </c>
      <c r="O368" s="89">
        <v>0.36</v>
      </c>
      <c r="P368" s="89">
        <f>$O$368*$H$368</f>
        <v>357.66071999999997</v>
      </c>
      <c r="Q368" s="89">
        <v>3.0000000000000001E-5</v>
      </c>
      <c r="R368" s="89">
        <f>$Q$368*$H$368</f>
        <v>2.9805059999999998E-2</v>
      </c>
      <c r="S368" s="89">
        <v>0</v>
      </c>
      <c r="T368" s="90">
        <f>$S$368*$H$368</f>
        <v>0</v>
      </c>
      <c r="AR368" s="40" t="s">
        <v>94</v>
      </c>
      <c r="AT368" s="40" t="s">
        <v>90</v>
      </c>
      <c r="AU368" s="40" t="s">
        <v>38</v>
      </c>
      <c r="AY368" s="6" t="s">
        <v>88</v>
      </c>
      <c r="BE368" s="91">
        <f>IF($N$368="základní",$J$368,0)</f>
        <v>0</v>
      </c>
      <c r="BF368" s="91">
        <f>IF($N$368="snížená",$J$368,0)</f>
        <v>0</v>
      </c>
      <c r="BG368" s="91">
        <f>IF($N$368="zákl. přenesená",$J$368,0)</f>
        <v>0</v>
      </c>
      <c r="BH368" s="91">
        <f>IF($N$368="sníž. přenesená",$J$368,0)</f>
        <v>0</v>
      </c>
      <c r="BI368" s="91">
        <f>IF($N$368="nulová",$J$368,0)</f>
        <v>0</v>
      </c>
      <c r="BJ368" s="40" t="s">
        <v>37</v>
      </c>
      <c r="BK368" s="91">
        <f>ROUND($I$368*$H$368,2)</f>
        <v>0</v>
      </c>
      <c r="BL368" s="40" t="s">
        <v>94</v>
      </c>
      <c r="BM368" s="40" t="s">
        <v>799</v>
      </c>
    </row>
    <row r="369" spans="2:51" s="6" customFormat="1" ht="15.75" customHeight="1">
      <c r="B369" s="92"/>
      <c r="D369" s="93" t="s">
        <v>95</v>
      </c>
      <c r="E369" s="94"/>
      <c r="F369" s="94" t="s">
        <v>800</v>
      </c>
      <c r="H369" s="95">
        <v>166</v>
      </c>
      <c r="L369" s="92"/>
      <c r="M369" s="96"/>
      <c r="T369" s="97"/>
      <c r="AT369" s="98" t="s">
        <v>95</v>
      </c>
      <c r="AU369" s="98" t="s">
        <v>38</v>
      </c>
      <c r="AV369" s="98" t="s">
        <v>38</v>
      </c>
      <c r="AW369" s="98" t="s">
        <v>52</v>
      </c>
      <c r="AX369" s="98" t="s">
        <v>36</v>
      </c>
      <c r="AY369" s="98" t="s">
        <v>88</v>
      </c>
    </row>
    <row r="370" spans="2:51" s="6" customFormat="1" ht="15.75" customHeight="1">
      <c r="B370" s="92"/>
      <c r="D370" s="107" t="s">
        <v>95</v>
      </c>
      <c r="E370" s="98"/>
      <c r="F370" s="94" t="s">
        <v>801</v>
      </c>
      <c r="H370" s="95">
        <v>89.7</v>
      </c>
      <c r="L370" s="92"/>
      <c r="M370" s="96"/>
      <c r="T370" s="97"/>
      <c r="AT370" s="98" t="s">
        <v>95</v>
      </c>
      <c r="AU370" s="98" t="s">
        <v>38</v>
      </c>
      <c r="AV370" s="98" t="s">
        <v>38</v>
      </c>
      <c r="AW370" s="98" t="s">
        <v>52</v>
      </c>
      <c r="AX370" s="98" t="s">
        <v>36</v>
      </c>
      <c r="AY370" s="98" t="s">
        <v>88</v>
      </c>
    </row>
    <row r="371" spans="2:51" s="6" customFormat="1" ht="15.75" customHeight="1">
      <c r="B371" s="92"/>
      <c r="D371" s="107" t="s">
        <v>95</v>
      </c>
      <c r="E371" s="98"/>
      <c r="F371" s="94" t="s">
        <v>802</v>
      </c>
      <c r="H371" s="95">
        <v>79.2</v>
      </c>
      <c r="L371" s="92"/>
      <c r="M371" s="96"/>
      <c r="T371" s="97"/>
      <c r="AT371" s="98" t="s">
        <v>95</v>
      </c>
      <c r="AU371" s="98" t="s">
        <v>38</v>
      </c>
      <c r="AV371" s="98" t="s">
        <v>38</v>
      </c>
      <c r="AW371" s="98" t="s">
        <v>52</v>
      </c>
      <c r="AX371" s="98" t="s">
        <v>36</v>
      </c>
      <c r="AY371" s="98" t="s">
        <v>88</v>
      </c>
    </row>
    <row r="372" spans="2:51" s="6" customFormat="1" ht="15.75" customHeight="1">
      <c r="B372" s="92"/>
      <c r="D372" s="107" t="s">
        <v>95</v>
      </c>
      <c r="E372" s="98"/>
      <c r="F372" s="94" t="s">
        <v>803</v>
      </c>
      <c r="H372" s="95">
        <v>10.3</v>
      </c>
      <c r="L372" s="92"/>
      <c r="M372" s="96"/>
      <c r="T372" s="97"/>
      <c r="AT372" s="98" t="s">
        <v>95</v>
      </c>
      <c r="AU372" s="98" t="s">
        <v>38</v>
      </c>
      <c r="AV372" s="98" t="s">
        <v>38</v>
      </c>
      <c r="AW372" s="98" t="s">
        <v>52</v>
      </c>
      <c r="AX372" s="98" t="s">
        <v>36</v>
      </c>
      <c r="AY372" s="98" t="s">
        <v>88</v>
      </c>
    </row>
    <row r="373" spans="2:51" s="6" customFormat="1" ht="15.75" customHeight="1">
      <c r="B373" s="92"/>
      <c r="D373" s="107" t="s">
        <v>95</v>
      </c>
      <c r="E373" s="98"/>
      <c r="F373" s="94" t="s">
        <v>804</v>
      </c>
      <c r="H373" s="95">
        <v>6.2</v>
      </c>
      <c r="L373" s="92"/>
      <c r="M373" s="96"/>
      <c r="T373" s="97"/>
      <c r="AT373" s="98" t="s">
        <v>95</v>
      </c>
      <c r="AU373" s="98" t="s">
        <v>38</v>
      </c>
      <c r="AV373" s="98" t="s">
        <v>38</v>
      </c>
      <c r="AW373" s="98" t="s">
        <v>52</v>
      </c>
      <c r="AX373" s="98" t="s">
        <v>36</v>
      </c>
      <c r="AY373" s="98" t="s">
        <v>88</v>
      </c>
    </row>
    <row r="374" spans="2:51" s="6" customFormat="1" ht="15.75" customHeight="1">
      <c r="B374" s="92"/>
      <c r="D374" s="107" t="s">
        <v>95</v>
      </c>
      <c r="E374" s="98"/>
      <c r="F374" s="94" t="s">
        <v>805</v>
      </c>
      <c r="H374" s="95">
        <v>5.2</v>
      </c>
      <c r="L374" s="92"/>
      <c r="M374" s="96"/>
      <c r="T374" s="97"/>
      <c r="AT374" s="98" t="s">
        <v>95</v>
      </c>
      <c r="AU374" s="98" t="s">
        <v>38</v>
      </c>
      <c r="AV374" s="98" t="s">
        <v>38</v>
      </c>
      <c r="AW374" s="98" t="s">
        <v>52</v>
      </c>
      <c r="AX374" s="98" t="s">
        <v>36</v>
      </c>
      <c r="AY374" s="98" t="s">
        <v>88</v>
      </c>
    </row>
    <row r="375" spans="2:51" s="6" customFormat="1" ht="15.75" customHeight="1">
      <c r="B375" s="92"/>
      <c r="D375" s="107" t="s">
        <v>95</v>
      </c>
      <c r="E375" s="98"/>
      <c r="F375" s="94" t="s">
        <v>806</v>
      </c>
      <c r="H375" s="95">
        <v>32.4</v>
      </c>
      <c r="L375" s="92"/>
      <c r="M375" s="96"/>
      <c r="T375" s="97"/>
      <c r="AT375" s="98" t="s">
        <v>95</v>
      </c>
      <c r="AU375" s="98" t="s">
        <v>38</v>
      </c>
      <c r="AV375" s="98" t="s">
        <v>38</v>
      </c>
      <c r="AW375" s="98" t="s">
        <v>52</v>
      </c>
      <c r="AX375" s="98" t="s">
        <v>36</v>
      </c>
      <c r="AY375" s="98" t="s">
        <v>88</v>
      </c>
    </row>
    <row r="376" spans="2:51" s="6" customFormat="1" ht="15.75" customHeight="1">
      <c r="B376" s="92"/>
      <c r="D376" s="107" t="s">
        <v>95</v>
      </c>
      <c r="E376" s="98"/>
      <c r="F376" s="94" t="s">
        <v>807</v>
      </c>
      <c r="H376" s="95">
        <v>6.5</v>
      </c>
      <c r="L376" s="92"/>
      <c r="M376" s="96"/>
      <c r="T376" s="97"/>
      <c r="AT376" s="98" t="s">
        <v>95</v>
      </c>
      <c r="AU376" s="98" t="s">
        <v>38</v>
      </c>
      <c r="AV376" s="98" t="s">
        <v>38</v>
      </c>
      <c r="AW376" s="98" t="s">
        <v>52</v>
      </c>
      <c r="AX376" s="98" t="s">
        <v>36</v>
      </c>
      <c r="AY376" s="98" t="s">
        <v>88</v>
      </c>
    </row>
    <row r="377" spans="2:51" s="6" customFormat="1" ht="15.75" customHeight="1">
      <c r="B377" s="108"/>
      <c r="D377" s="107" t="s">
        <v>95</v>
      </c>
      <c r="E377" s="109"/>
      <c r="F377" s="110" t="s">
        <v>658</v>
      </c>
      <c r="H377" s="109"/>
      <c r="L377" s="108"/>
      <c r="M377" s="111"/>
      <c r="T377" s="112"/>
      <c r="AT377" s="109" t="s">
        <v>95</v>
      </c>
      <c r="AU377" s="109" t="s">
        <v>38</v>
      </c>
      <c r="AV377" s="109" t="s">
        <v>37</v>
      </c>
      <c r="AW377" s="109" t="s">
        <v>52</v>
      </c>
      <c r="AX377" s="109" t="s">
        <v>36</v>
      </c>
      <c r="AY377" s="109" t="s">
        <v>88</v>
      </c>
    </row>
    <row r="378" spans="2:51" s="6" customFormat="1" ht="15.75" customHeight="1">
      <c r="B378" s="92"/>
      <c r="D378" s="107" t="s">
        <v>95</v>
      </c>
      <c r="E378" s="98"/>
      <c r="F378" s="94" t="s">
        <v>808</v>
      </c>
      <c r="H378" s="95">
        <v>36.1</v>
      </c>
      <c r="L378" s="92"/>
      <c r="M378" s="96"/>
      <c r="T378" s="97"/>
      <c r="AT378" s="98" t="s">
        <v>95</v>
      </c>
      <c r="AU378" s="98" t="s">
        <v>38</v>
      </c>
      <c r="AV378" s="98" t="s">
        <v>38</v>
      </c>
      <c r="AW378" s="98" t="s">
        <v>52</v>
      </c>
      <c r="AX378" s="98" t="s">
        <v>36</v>
      </c>
      <c r="AY378" s="98" t="s">
        <v>88</v>
      </c>
    </row>
    <row r="379" spans="2:51" s="6" customFormat="1" ht="15.75" customHeight="1">
      <c r="B379" s="92"/>
      <c r="D379" s="107" t="s">
        <v>95</v>
      </c>
      <c r="E379" s="98"/>
      <c r="F379" s="94" t="s">
        <v>809</v>
      </c>
      <c r="H379" s="95">
        <v>46</v>
      </c>
      <c r="L379" s="92"/>
      <c r="M379" s="96"/>
      <c r="T379" s="97"/>
      <c r="AT379" s="98" t="s">
        <v>95</v>
      </c>
      <c r="AU379" s="98" t="s">
        <v>38</v>
      </c>
      <c r="AV379" s="98" t="s">
        <v>38</v>
      </c>
      <c r="AW379" s="98" t="s">
        <v>52</v>
      </c>
      <c r="AX379" s="98" t="s">
        <v>36</v>
      </c>
      <c r="AY379" s="98" t="s">
        <v>88</v>
      </c>
    </row>
    <row r="380" spans="2:51" s="6" customFormat="1" ht="15.75" customHeight="1">
      <c r="B380" s="92"/>
      <c r="D380" s="107" t="s">
        <v>95</v>
      </c>
      <c r="E380" s="98"/>
      <c r="F380" s="94" t="s">
        <v>810</v>
      </c>
      <c r="H380" s="95">
        <v>22.9</v>
      </c>
      <c r="L380" s="92"/>
      <c r="M380" s="96"/>
      <c r="T380" s="97"/>
      <c r="AT380" s="98" t="s">
        <v>95</v>
      </c>
      <c r="AU380" s="98" t="s">
        <v>38</v>
      </c>
      <c r="AV380" s="98" t="s">
        <v>38</v>
      </c>
      <c r="AW380" s="98" t="s">
        <v>52</v>
      </c>
      <c r="AX380" s="98" t="s">
        <v>36</v>
      </c>
      <c r="AY380" s="98" t="s">
        <v>88</v>
      </c>
    </row>
    <row r="381" spans="2:51" s="6" customFormat="1" ht="15.75" customHeight="1">
      <c r="B381" s="92"/>
      <c r="D381" s="107" t="s">
        <v>95</v>
      </c>
      <c r="E381" s="98"/>
      <c r="F381" s="94" t="s">
        <v>811</v>
      </c>
      <c r="H381" s="95">
        <v>55.2</v>
      </c>
      <c r="L381" s="92"/>
      <c r="M381" s="96"/>
      <c r="T381" s="97"/>
      <c r="AT381" s="98" t="s">
        <v>95</v>
      </c>
      <c r="AU381" s="98" t="s">
        <v>38</v>
      </c>
      <c r="AV381" s="98" t="s">
        <v>38</v>
      </c>
      <c r="AW381" s="98" t="s">
        <v>52</v>
      </c>
      <c r="AX381" s="98" t="s">
        <v>36</v>
      </c>
      <c r="AY381" s="98" t="s">
        <v>88</v>
      </c>
    </row>
    <row r="382" spans="2:51" s="6" customFormat="1" ht="15.75" customHeight="1">
      <c r="B382" s="108"/>
      <c r="D382" s="107" t="s">
        <v>95</v>
      </c>
      <c r="E382" s="109"/>
      <c r="F382" s="110" t="s">
        <v>812</v>
      </c>
      <c r="H382" s="109"/>
      <c r="L382" s="108"/>
      <c r="M382" s="111"/>
      <c r="T382" s="112"/>
      <c r="AT382" s="109" t="s">
        <v>95</v>
      </c>
      <c r="AU382" s="109" t="s">
        <v>38</v>
      </c>
      <c r="AV382" s="109" t="s">
        <v>37</v>
      </c>
      <c r="AW382" s="109" t="s">
        <v>52</v>
      </c>
      <c r="AX382" s="109" t="s">
        <v>36</v>
      </c>
      <c r="AY382" s="109" t="s">
        <v>88</v>
      </c>
    </row>
    <row r="383" spans="2:51" s="6" customFormat="1" ht="15.75" customHeight="1">
      <c r="B383" s="92"/>
      <c r="D383" s="107" t="s">
        <v>95</v>
      </c>
      <c r="E383" s="98"/>
      <c r="F383" s="94" t="s">
        <v>813</v>
      </c>
      <c r="H383" s="95">
        <v>34.700000000000003</v>
      </c>
      <c r="L383" s="92"/>
      <c r="M383" s="96"/>
      <c r="T383" s="97"/>
      <c r="AT383" s="98" t="s">
        <v>95</v>
      </c>
      <c r="AU383" s="98" t="s">
        <v>38</v>
      </c>
      <c r="AV383" s="98" t="s">
        <v>38</v>
      </c>
      <c r="AW383" s="98" t="s">
        <v>52</v>
      </c>
      <c r="AX383" s="98" t="s">
        <v>36</v>
      </c>
      <c r="AY383" s="98" t="s">
        <v>88</v>
      </c>
    </row>
    <row r="384" spans="2:51" s="6" customFormat="1" ht="15.75" customHeight="1">
      <c r="B384" s="92"/>
      <c r="D384" s="107" t="s">
        <v>95</v>
      </c>
      <c r="E384" s="98"/>
      <c r="F384" s="94" t="s">
        <v>814</v>
      </c>
      <c r="H384" s="95">
        <v>46.9</v>
      </c>
      <c r="L384" s="92"/>
      <c r="M384" s="96"/>
      <c r="T384" s="97"/>
      <c r="AT384" s="98" t="s">
        <v>95</v>
      </c>
      <c r="AU384" s="98" t="s">
        <v>38</v>
      </c>
      <c r="AV384" s="98" t="s">
        <v>38</v>
      </c>
      <c r="AW384" s="98" t="s">
        <v>52</v>
      </c>
      <c r="AX384" s="98" t="s">
        <v>36</v>
      </c>
      <c r="AY384" s="98" t="s">
        <v>88</v>
      </c>
    </row>
    <row r="385" spans="2:51" s="6" customFormat="1" ht="15.75" customHeight="1">
      <c r="B385" s="92"/>
      <c r="D385" s="107" t="s">
        <v>95</v>
      </c>
      <c r="E385" s="98"/>
      <c r="F385" s="94" t="s">
        <v>815</v>
      </c>
      <c r="H385" s="95">
        <v>5.5</v>
      </c>
      <c r="L385" s="92"/>
      <c r="M385" s="96"/>
      <c r="T385" s="97"/>
      <c r="AT385" s="98" t="s">
        <v>95</v>
      </c>
      <c r="AU385" s="98" t="s">
        <v>38</v>
      </c>
      <c r="AV385" s="98" t="s">
        <v>38</v>
      </c>
      <c r="AW385" s="98" t="s">
        <v>52</v>
      </c>
      <c r="AX385" s="98" t="s">
        <v>36</v>
      </c>
      <c r="AY385" s="98" t="s">
        <v>88</v>
      </c>
    </row>
    <row r="386" spans="2:51" s="6" customFormat="1" ht="15.75" customHeight="1">
      <c r="B386" s="108"/>
      <c r="D386" s="107" t="s">
        <v>95</v>
      </c>
      <c r="E386" s="109"/>
      <c r="F386" s="110" t="s">
        <v>816</v>
      </c>
      <c r="H386" s="109"/>
      <c r="L386" s="108"/>
      <c r="M386" s="111"/>
      <c r="T386" s="112"/>
      <c r="AT386" s="109" t="s">
        <v>95</v>
      </c>
      <c r="AU386" s="109" t="s">
        <v>38</v>
      </c>
      <c r="AV386" s="109" t="s">
        <v>37</v>
      </c>
      <c r="AW386" s="109" t="s">
        <v>52</v>
      </c>
      <c r="AX386" s="109" t="s">
        <v>36</v>
      </c>
      <c r="AY386" s="109" t="s">
        <v>88</v>
      </c>
    </row>
    <row r="387" spans="2:51" s="6" customFormat="1" ht="15.75" customHeight="1">
      <c r="B387" s="92"/>
      <c r="D387" s="107" t="s">
        <v>95</v>
      </c>
      <c r="E387" s="98"/>
      <c r="F387" s="94" t="s">
        <v>775</v>
      </c>
      <c r="H387" s="95">
        <v>101</v>
      </c>
      <c r="L387" s="92"/>
      <c r="M387" s="96"/>
      <c r="T387" s="97"/>
      <c r="AT387" s="98" t="s">
        <v>95</v>
      </c>
      <c r="AU387" s="98" t="s">
        <v>38</v>
      </c>
      <c r="AV387" s="98" t="s">
        <v>38</v>
      </c>
      <c r="AW387" s="98" t="s">
        <v>52</v>
      </c>
      <c r="AX387" s="98" t="s">
        <v>36</v>
      </c>
      <c r="AY387" s="98" t="s">
        <v>88</v>
      </c>
    </row>
    <row r="388" spans="2:51" s="6" customFormat="1" ht="15.75" customHeight="1">
      <c r="B388" s="92"/>
      <c r="D388" s="107" t="s">
        <v>95</v>
      </c>
      <c r="E388" s="98"/>
      <c r="F388" s="94" t="s">
        <v>776</v>
      </c>
      <c r="H388" s="95">
        <v>56.55</v>
      </c>
      <c r="L388" s="92"/>
      <c r="M388" s="96"/>
      <c r="T388" s="97"/>
      <c r="AT388" s="98" t="s">
        <v>95</v>
      </c>
      <c r="AU388" s="98" t="s">
        <v>38</v>
      </c>
      <c r="AV388" s="98" t="s">
        <v>38</v>
      </c>
      <c r="AW388" s="98" t="s">
        <v>52</v>
      </c>
      <c r="AX388" s="98" t="s">
        <v>36</v>
      </c>
      <c r="AY388" s="98" t="s">
        <v>88</v>
      </c>
    </row>
    <row r="389" spans="2:51" s="6" customFormat="1" ht="15.75" customHeight="1">
      <c r="B389" s="92"/>
      <c r="D389" s="107" t="s">
        <v>95</v>
      </c>
      <c r="E389" s="98"/>
      <c r="F389" s="94" t="s">
        <v>777</v>
      </c>
      <c r="H389" s="95">
        <v>52.8</v>
      </c>
      <c r="L389" s="92"/>
      <c r="M389" s="96"/>
      <c r="T389" s="97"/>
      <c r="AT389" s="98" t="s">
        <v>95</v>
      </c>
      <c r="AU389" s="98" t="s">
        <v>38</v>
      </c>
      <c r="AV389" s="98" t="s">
        <v>38</v>
      </c>
      <c r="AW389" s="98" t="s">
        <v>52</v>
      </c>
      <c r="AX389" s="98" t="s">
        <v>36</v>
      </c>
      <c r="AY389" s="98" t="s">
        <v>88</v>
      </c>
    </row>
    <row r="390" spans="2:51" s="6" customFormat="1" ht="15.75" customHeight="1">
      <c r="B390" s="92"/>
      <c r="D390" s="107" t="s">
        <v>95</v>
      </c>
      <c r="E390" s="98"/>
      <c r="F390" s="94" t="s">
        <v>778</v>
      </c>
      <c r="H390" s="95">
        <v>2.1</v>
      </c>
      <c r="L390" s="92"/>
      <c r="M390" s="96"/>
      <c r="T390" s="97"/>
      <c r="AT390" s="98" t="s">
        <v>95</v>
      </c>
      <c r="AU390" s="98" t="s">
        <v>38</v>
      </c>
      <c r="AV390" s="98" t="s">
        <v>38</v>
      </c>
      <c r="AW390" s="98" t="s">
        <v>52</v>
      </c>
      <c r="AX390" s="98" t="s">
        <v>36</v>
      </c>
      <c r="AY390" s="98" t="s">
        <v>88</v>
      </c>
    </row>
    <row r="391" spans="2:51" s="6" customFormat="1" ht="15.75" customHeight="1">
      <c r="B391" s="92"/>
      <c r="D391" s="107" t="s">
        <v>95</v>
      </c>
      <c r="E391" s="98"/>
      <c r="F391" s="94" t="s">
        <v>779</v>
      </c>
      <c r="H391" s="95">
        <v>29.15</v>
      </c>
      <c r="L391" s="92"/>
      <c r="M391" s="96"/>
      <c r="T391" s="97"/>
      <c r="AT391" s="98" t="s">
        <v>95</v>
      </c>
      <c r="AU391" s="98" t="s">
        <v>38</v>
      </c>
      <c r="AV391" s="98" t="s">
        <v>38</v>
      </c>
      <c r="AW391" s="98" t="s">
        <v>52</v>
      </c>
      <c r="AX391" s="98" t="s">
        <v>36</v>
      </c>
      <c r="AY391" s="98" t="s">
        <v>88</v>
      </c>
    </row>
    <row r="392" spans="2:51" s="6" customFormat="1" ht="15.75" customHeight="1">
      <c r="B392" s="92"/>
      <c r="D392" s="107" t="s">
        <v>95</v>
      </c>
      <c r="E392" s="98"/>
      <c r="F392" s="94" t="s">
        <v>780</v>
      </c>
      <c r="H392" s="95">
        <v>10</v>
      </c>
      <c r="L392" s="92"/>
      <c r="M392" s="96"/>
      <c r="T392" s="97"/>
      <c r="AT392" s="98" t="s">
        <v>95</v>
      </c>
      <c r="AU392" s="98" t="s">
        <v>38</v>
      </c>
      <c r="AV392" s="98" t="s">
        <v>38</v>
      </c>
      <c r="AW392" s="98" t="s">
        <v>52</v>
      </c>
      <c r="AX392" s="98" t="s">
        <v>36</v>
      </c>
      <c r="AY392" s="98" t="s">
        <v>88</v>
      </c>
    </row>
    <row r="393" spans="2:51" s="6" customFormat="1" ht="15.75" customHeight="1">
      <c r="B393" s="92"/>
      <c r="D393" s="107" t="s">
        <v>95</v>
      </c>
      <c r="E393" s="98"/>
      <c r="F393" s="94" t="s">
        <v>781</v>
      </c>
      <c r="H393" s="95">
        <v>2.1</v>
      </c>
      <c r="L393" s="92"/>
      <c r="M393" s="96"/>
      <c r="T393" s="97"/>
      <c r="AT393" s="98" t="s">
        <v>95</v>
      </c>
      <c r="AU393" s="98" t="s">
        <v>38</v>
      </c>
      <c r="AV393" s="98" t="s">
        <v>38</v>
      </c>
      <c r="AW393" s="98" t="s">
        <v>52</v>
      </c>
      <c r="AX393" s="98" t="s">
        <v>36</v>
      </c>
      <c r="AY393" s="98" t="s">
        <v>88</v>
      </c>
    </row>
    <row r="394" spans="2:51" s="6" customFormat="1" ht="15.75" customHeight="1">
      <c r="B394" s="92"/>
      <c r="D394" s="107" t="s">
        <v>95</v>
      </c>
      <c r="E394" s="98"/>
      <c r="F394" s="94" t="s">
        <v>782</v>
      </c>
      <c r="H394" s="95">
        <v>5.4</v>
      </c>
      <c r="L394" s="92"/>
      <c r="M394" s="96"/>
      <c r="T394" s="97"/>
      <c r="AT394" s="98" t="s">
        <v>95</v>
      </c>
      <c r="AU394" s="98" t="s">
        <v>38</v>
      </c>
      <c r="AV394" s="98" t="s">
        <v>38</v>
      </c>
      <c r="AW394" s="98" t="s">
        <v>52</v>
      </c>
      <c r="AX394" s="98" t="s">
        <v>36</v>
      </c>
      <c r="AY394" s="98" t="s">
        <v>88</v>
      </c>
    </row>
    <row r="395" spans="2:51" s="6" customFormat="1" ht="15.75" customHeight="1">
      <c r="B395" s="92"/>
      <c r="D395" s="107" t="s">
        <v>95</v>
      </c>
      <c r="E395" s="98"/>
      <c r="F395" s="94" t="s">
        <v>783</v>
      </c>
      <c r="H395" s="95">
        <v>3.6</v>
      </c>
      <c r="L395" s="92"/>
      <c r="M395" s="96"/>
      <c r="T395" s="97"/>
      <c r="AT395" s="98" t="s">
        <v>95</v>
      </c>
      <c r="AU395" s="98" t="s">
        <v>38</v>
      </c>
      <c r="AV395" s="98" t="s">
        <v>38</v>
      </c>
      <c r="AW395" s="98" t="s">
        <v>52</v>
      </c>
      <c r="AX395" s="98" t="s">
        <v>36</v>
      </c>
      <c r="AY395" s="98" t="s">
        <v>88</v>
      </c>
    </row>
    <row r="396" spans="2:51" s="6" customFormat="1" ht="15.75" customHeight="1">
      <c r="B396" s="92"/>
      <c r="D396" s="107" t="s">
        <v>95</v>
      </c>
      <c r="E396" s="98"/>
      <c r="F396" s="94" t="s">
        <v>817</v>
      </c>
      <c r="H396" s="95">
        <v>4.25</v>
      </c>
      <c r="L396" s="92"/>
      <c r="M396" s="96"/>
      <c r="T396" s="97"/>
      <c r="AT396" s="98" t="s">
        <v>95</v>
      </c>
      <c r="AU396" s="98" t="s">
        <v>38</v>
      </c>
      <c r="AV396" s="98" t="s">
        <v>38</v>
      </c>
      <c r="AW396" s="98" t="s">
        <v>52</v>
      </c>
      <c r="AX396" s="98" t="s">
        <v>36</v>
      </c>
      <c r="AY396" s="98" t="s">
        <v>88</v>
      </c>
    </row>
    <row r="397" spans="2:51" s="6" customFormat="1" ht="15.75" customHeight="1">
      <c r="B397" s="92"/>
      <c r="D397" s="107" t="s">
        <v>95</v>
      </c>
      <c r="E397" s="98"/>
      <c r="F397" s="94" t="s">
        <v>818</v>
      </c>
      <c r="H397" s="95">
        <v>2.4</v>
      </c>
      <c r="L397" s="92"/>
      <c r="M397" s="96"/>
      <c r="T397" s="97"/>
      <c r="AT397" s="98" t="s">
        <v>95</v>
      </c>
      <c r="AU397" s="98" t="s">
        <v>38</v>
      </c>
      <c r="AV397" s="98" t="s">
        <v>38</v>
      </c>
      <c r="AW397" s="98" t="s">
        <v>52</v>
      </c>
      <c r="AX397" s="98" t="s">
        <v>36</v>
      </c>
      <c r="AY397" s="98" t="s">
        <v>88</v>
      </c>
    </row>
    <row r="398" spans="2:51" s="6" customFormat="1" ht="15.75" customHeight="1">
      <c r="B398" s="92"/>
      <c r="D398" s="107" t="s">
        <v>95</v>
      </c>
      <c r="E398" s="98"/>
      <c r="F398" s="94" t="s">
        <v>819</v>
      </c>
      <c r="H398" s="95">
        <v>5.4</v>
      </c>
      <c r="L398" s="92"/>
      <c r="M398" s="96"/>
      <c r="T398" s="97"/>
      <c r="AT398" s="98" t="s">
        <v>95</v>
      </c>
      <c r="AU398" s="98" t="s">
        <v>38</v>
      </c>
      <c r="AV398" s="98" t="s">
        <v>38</v>
      </c>
      <c r="AW398" s="98" t="s">
        <v>52</v>
      </c>
      <c r="AX398" s="98" t="s">
        <v>36</v>
      </c>
      <c r="AY398" s="98" t="s">
        <v>88</v>
      </c>
    </row>
    <row r="399" spans="2:51" s="6" customFormat="1" ht="15.75" customHeight="1">
      <c r="B399" s="92"/>
      <c r="D399" s="107" t="s">
        <v>95</v>
      </c>
      <c r="E399" s="98"/>
      <c r="F399" s="94" t="s">
        <v>820</v>
      </c>
      <c r="H399" s="95">
        <v>7.8</v>
      </c>
      <c r="L399" s="92"/>
      <c r="M399" s="96"/>
      <c r="T399" s="97"/>
      <c r="AT399" s="98" t="s">
        <v>95</v>
      </c>
      <c r="AU399" s="98" t="s">
        <v>38</v>
      </c>
      <c r="AV399" s="98" t="s">
        <v>38</v>
      </c>
      <c r="AW399" s="98" t="s">
        <v>52</v>
      </c>
      <c r="AX399" s="98" t="s">
        <v>36</v>
      </c>
      <c r="AY399" s="98" t="s">
        <v>88</v>
      </c>
    </row>
    <row r="400" spans="2:51" s="6" customFormat="1" ht="15.75" customHeight="1">
      <c r="B400" s="92"/>
      <c r="D400" s="107" t="s">
        <v>95</v>
      </c>
      <c r="E400" s="98"/>
      <c r="F400" s="94" t="s">
        <v>821</v>
      </c>
      <c r="H400" s="95">
        <v>7.6</v>
      </c>
      <c r="L400" s="92"/>
      <c r="M400" s="96"/>
      <c r="T400" s="97"/>
      <c r="AT400" s="98" t="s">
        <v>95</v>
      </c>
      <c r="AU400" s="98" t="s">
        <v>38</v>
      </c>
      <c r="AV400" s="98" t="s">
        <v>38</v>
      </c>
      <c r="AW400" s="98" t="s">
        <v>52</v>
      </c>
      <c r="AX400" s="98" t="s">
        <v>36</v>
      </c>
      <c r="AY400" s="98" t="s">
        <v>88</v>
      </c>
    </row>
    <row r="401" spans="2:65" s="6" customFormat="1" ht="15.75" customHeight="1">
      <c r="B401" s="92"/>
      <c r="D401" s="107" t="s">
        <v>95</v>
      </c>
      <c r="E401" s="98"/>
      <c r="F401" s="94" t="s">
        <v>784</v>
      </c>
      <c r="H401" s="95">
        <v>3.2</v>
      </c>
      <c r="L401" s="92"/>
      <c r="M401" s="96"/>
      <c r="T401" s="97"/>
      <c r="AT401" s="98" t="s">
        <v>95</v>
      </c>
      <c r="AU401" s="98" t="s">
        <v>38</v>
      </c>
      <c r="AV401" s="98" t="s">
        <v>38</v>
      </c>
      <c r="AW401" s="98" t="s">
        <v>52</v>
      </c>
      <c r="AX401" s="98" t="s">
        <v>36</v>
      </c>
      <c r="AY401" s="98" t="s">
        <v>88</v>
      </c>
    </row>
    <row r="402" spans="2:65" s="6" customFormat="1" ht="15.75" customHeight="1">
      <c r="B402" s="92"/>
      <c r="D402" s="107" t="s">
        <v>95</v>
      </c>
      <c r="E402" s="98"/>
      <c r="F402" s="94" t="s">
        <v>822</v>
      </c>
      <c r="H402" s="95">
        <v>5.6520000000000001</v>
      </c>
      <c r="L402" s="92"/>
      <c r="M402" s="96"/>
      <c r="T402" s="97"/>
      <c r="AT402" s="98" t="s">
        <v>95</v>
      </c>
      <c r="AU402" s="98" t="s">
        <v>38</v>
      </c>
      <c r="AV402" s="98" t="s">
        <v>38</v>
      </c>
      <c r="AW402" s="98" t="s">
        <v>52</v>
      </c>
      <c r="AX402" s="98" t="s">
        <v>36</v>
      </c>
      <c r="AY402" s="98" t="s">
        <v>88</v>
      </c>
    </row>
    <row r="403" spans="2:65" s="6" customFormat="1" ht="15.75" customHeight="1">
      <c r="B403" s="92"/>
      <c r="D403" s="107" t="s">
        <v>95</v>
      </c>
      <c r="E403" s="98"/>
      <c r="F403" s="94" t="s">
        <v>823</v>
      </c>
      <c r="H403" s="95">
        <v>27.9</v>
      </c>
      <c r="L403" s="92"/>
      <c r="M403" s="96"/>
      <c r="T403" s="97"/>
      <c r="AT403" s="98" t="s">
        <v>95</v>
      </c>
      <c r="AU403" s="98" t="s">
        <v>38</v>
      </c>
      <c r="AV403" s="98" t="s">
        <v>38</v>
      </c>
      <c r="AW403" s="98" t="s">
        <v>52</v>
      </c>
      <c r="AX403" s="98" t="s">
        <v>36</v>
      </c>
      <c r="AY403" s="98" t="s">
        <v>88</v>
      </c>
    </row>
    <row r="404" spans="2:65" s="6" customFormat="1" ht="15.75" customHeight="1">
      <c r="B404" s="108"/>
      <c r="D404" s="107" t="s">
        <v>95</v>
      </c>
      <c r="E404" s="109"/>
      <c r="F404" s="110" t="s">
        <v>824</v>
      </c>
      <c r="H404" s="109"/>
      <c r="L404" s="108"/>
      <c r="M404" s="111"/>
      <c r="T404" s="112"/>
      <c r="AT404" s="109" t="s">
        <v>95</v>
      </c>
      <c r="AU404" s="109" t="s">
        <v>38</v>
      </c>
      <c r="AV404" s="109" t="s">
        <v>37</v>
      </c>
      <c r="AW404" s="109" t="s">
        <v>52</v>
      </c>
      <c r="AX404" s="109" t="s">
        <v>36</v>
      </c>
      <c r="AY404" s="109" t="s">
        <v>88</v>
      </c>
    </row>
    <row r="405" spans="2:65" s="6" customFormat="1" ht="15.75" customHeight="1">
      <c r="B405" s="92"/>
      <c r="D405" s="107" t="s">
        <v>95</v>
      </c>
      <c r="E405" s="98"/>
      <c r="F405" s="94" t="s">
        <v>786</v>
      </c>
      <c r="H405" s="95">
        <v>7.5</v>
      </c>
      <c r="L405" s="92"/>
      <c r="M405" s="96"/>
      <c r="T405" s="97"/>
      <c r="AT405" s="98" t="s">
        <v>95</v>
      </c>
      <c r="AU405" s="98" t="s">
        <v>38</v>
      </c>
      <c r="AV405" s="98" t="s">
        <v>38</v>
      </c>
      <c r="AW405" s="98" t="s">
        <v>52</v>
      </c>
      <c r="AX405" s="98" t="s">
        <v>36</v>
      </c>
      <c r="AY405" s="98" t="s">
        <v>88</v>
      </c>
    </row>
    <row r="406" spans="2:65" s="6" customFormat="1" ht="15.75" customHeight="1">
      <c r="B406" s="92"/>
      <c r="D406" s="107" t="s">
        <v>95</v>
      </c>
      <c r="E406" s="98"/>
      <c r="F406" s="94" t="s">
        <v>788</v>
      </c>
      <c r="H406" s="95">
        <v>5.2</v>
      </c>
      <c r="L406" s="92"/>
      <c r="M406" s="96"/>
      <c r="T406" s="97"/>
      <c r="AT406" s="98" t="s">
        <v>95</v>
      </c>
      <c r="AU406" s="98" t="s">
        <v>38</v>
      </c>
      <c r="AV406" s="98" t="s">
        <v>38</v>
      </c>
      <c r="AW406" s="98" t="s">
        <v>52</v>
      </c>
      <c r="AX406" s="98" t="s">
        <v>36</v>
      </c>
      <c r="AY406" s="98" t="s">
        <v>88</v>
      </c>
    </row>
    <row r="407" spans="2:65" s="6" customFormat="1" ht="15.75" customHeight="1">
      <c r="B407" s="92"/>
      <c r="D407" s="107" t="s">
        <v>95</v>
      </c>
      <c r="E407" s="98"/>
      <c r="F407" s="94" t="s">
        <v>825</v>
      </c>
      <c r="H407" s="95">
        <v>4.9000000000000004</v>
      </c>
      <c r="L407" s="92"/>
      <c r="M407" s="96"/>
      <c r="T407" s="97"/>
      <c r="AT407" s="98" t="s">
        <v>95</v>
      </c>
      <c r="AU407" s="98" t="s">
        <v>38</v>
      </c>
      <c r="AV407" s="98" t="s">
        <v>38</v>
      </c>
      <c r="AW407" s="98" t="s">
        <v>52</v>
      </c>
      <c r="AX407" s="98" t="s">
        <v>36</v>
      </c>
      <c r="AY407" s="98" t="s">
        <v>88</v>
      </c>
    </row>
    <row r="408" spans="2:65" s="6" customFormat="1" ht="15.75" customHeight="1">
      <c r="B408" s="92"/>
      <c r="D408" s="107" t="s">
        <v>95</v>
      </c>
      <c r="E408" s="98"/>
      <c r="F408" s="94" t="s">
        <v>787</v>
      </c>
      <c r="H408" s="95">
        <v>6.2</v>
      </c>
      <c r="L408" s="92"/>
      <c r="M408" s="96"/>
      <c r="T408" s="97"/>
      <c r="AT408" s="98" t="s">
        <v>95</v>
      </c>
      <c r="AU408" s="98" t="s">
        <v>38</v>
      </c>
      <c r="AV408" s="98" t="s">
        <v>38</v>
      </c>
      <c r="AW408" s="98" t="s">
        <v>52</v>
      </c>
      <c r="AX408" s="98" t="s">
        <v>36</v>
      </c>
      <c r="AY408" s="98" t="s">
        <v>88</v>
      </c>
    </row>
    <row r="409" spans="2:65" s="6" customFormat="1" ht="15.75" customHeight="1">
      <c r="B409" s="16"/>
      <c r="C409" s="81" t="s">
        <v>216</v>
      </c>
      <c r="D409" s="81" t="s">
        <v>90</v>
      </c>
      <c r="E409" s="82" t="s">
        <v>175</v>
      </c>
      <c r="F409" s="83" t="s">
        <v>176</v>
      </c>
      <c r="G409" s="84" t="s">
        <v>113</v>
      </c>
      <c r="H409" s="85">
        <v>350.702</v>
      </c>
      <c r="I409" s="86"/>
      <c r="J409" s="86">
        <f>ROUND($I$409*$H$409,2)</f>
        <v>0</v>
      </c>
      <c r="K409" s="83"/>
      <c r="L409" s="16"/>
      <c r="M409" s="87"/>
      <c r="N409" s="88" t="s">
        <v>25</v>
      </c>
      <c r="O409" s="89">
        <v>0.36</v>
      </c>
      <c r="P409" s="89">
        <f>$O$409*$H$409</f>
        <v>126.25272</v>
      </c>
      <c r="Q409" s="89">
        <v>2.9999999999999997E-4</v>
      </c>
      <c r="R409" s="89">
        <f>$Q$409*$H$409</f>
        <v>0.10521059999999999</v>
      </c>
      <c r="S409" s="89">
        <v>0</v>
      </c>
      <c r="T409" s="90">
        <f>$S$409*$H$409</f>
        <v>0</v>
      </c>
      <c r="AR409" s="40" t="s">
        <v>94</v>
      </c>
      <c r="AT409" s="40" t="s">
        <v>90</v>
      </c>
      <c r="AU409" s="40" t="s">
        <v>38</v>
      </c>
      <c r="AY409" s="6" t="s">
        <v>88</v>
      </c>
      <c r="BE409" s="91">
        <f>IF($N$409="základní",$J$409,0)</f>
        <v>0</v>
      </c>
      <c r="BF409" s="91">
        <f>IF($N$409="snížená",$J$409,0)</f>
        <v>0</v>
      </c>
      <c r="BG409" s="91">
        <f>IF($N$409="zákl. přenesená",$J$409,0)</f>
        <v>0</v>
      </c>
      <c r="BH409" s="91">
        <f>IF($N$409="sníž. přenesená",$J$409,0)</f>
        <v>0</v>
      </c>
      <c r="BI409" s="91">
        <f>IF($N$409="nulová",$J$409,0)</f>
        <v>0</v>
      </c>
      <c r="BJ409" s="40" t="s">
        <v>37</v>
      </c>
      <c r="BK409" s="91">
        <f>ROUND($I$409*$H$409,2)</f>
        <v>0</v>
      </c>
      <c r="BL409" s="40" t="s">
        <v>94</v>
      </c>
      <c r="BM409" s="40" t="s">
        <v>826</v>
      </c>
    </row>
    <row r="410" spans="2:65" s="6" customFormat="1" ht="15.75" customHeight="1">
      <c r="B410" s="108"/>
      <c r="D410" s="93" t="s">
        <v>95</v>
      </c>
      <c r="E410" s="110"/>
      <c r="F410" s="110" t="s">
        <v>816</v>
      </c>
      <c r="H410" s="109"/>
      <c r="L410" s="108"/>
      <c r="M410" s="111"/>
      <c r="T410" s="112"/>
      <c r="AT410" s="109" t="s">
        <v>95</v>
      </c>
      <c r="AU410" s="109" t="s">
        <v>38</v>
      </c>
      <c r="AV410" s="109" t="s">
        <v>37</v>
      </c>
      <c r="AW410" s="109" t="s">
        <v>52</v>
      </c>
      <c r="AX410" s="109" t="s">
        <v>36</v>
      </c>
      <c r="AY410" s="109" t="s">
        <v>88</v>
      </c>
    </row>
    <row r="411" spans="2:65" s="6" customFormat="1" ht="15.75" customHeight="1">
      <c r="B411" s="92"/>
      <c r="D411" s="107" t="s">
        <v>95</v>
      </c>
      <c r="E411" s="98"/>
      <c r="F411" s="94" t="s">
        <v>775</v>
      </c>
      <c r="H411" s="95">
        <v>101</v>
      </c>
      <c r="L411" s="92"/>
      <c r="M411" s="96"/>
      <c r="T411" s="97"/>
      <c r="AT411" s="98" t="s">
        <v>95</v>
      </c>
      <c r="AU411" s="98" t="s">
        <v>38</v>
      </c>
      <c r="AV411" s="98" t="s">
        <v>38</v>
      </c>
      <c r="AW411" s="98" t="s">
        <v>52</v>
      </c>
      <c r="AX411" s="98" t="s">
        <v>36</v>
      </c>
      <c r="AY411" s="98" t="s">
        <v>88</v>
      </c>
    </row>
    <row r="412" spans="2:65" s="6" customFormat="1" ht="15.75" customHeight="1">
      <c r="B412" s="92"/>
      <c r="D412" s="107" t="s">
        <v>95</v>
      </c>
      <c r="E412" s="98"/>
      <c r="F412" s="94" t="s">
        <v>776</v>
      </c>
      <c r="H412" s="95">
        <v>56.55</v>
      </c>
      <c r="L412" s="92"/>
      <c r="M412" s="96"/>
      <c r="T412" s="97"/>
      <c r="AT412" s="98" t="s">
        <v>95</v>
      </c>
      <c r="AU412" s="98" t="s">
        <v>38</v>
      </c>
      <c r="AV412" s="98" t="s">
        <v>38</v>
      </c>
      <c r="AW412" s="98" t="s">
        <v>52</v>
      </c>
      <c r="AX412" s="98" t="s">
        <v>36</v>
      </c>
      <c r="AY412" s="98" t="s">
        <v>88</v>
      </c>
    </row>
    <row r="413" spans="2:65" s="6" customFormat="1" ht="15.75" customHeight="1">
      <c r="B413" s="92"/>
      <c r="D413" s="107" t="s">
        <v>95</v>
      </c>
      <c r="E413" s="98"/>
      <c r="F413" s="94" t="s">
        <v>777</v>
      </c>
      <c r="H413" s="95">
        <v>52.8</v>
      </c>
      <c r="L413" s="92"/>
      <c r="M413" s="96"/>
      <c r="T413" s="97"/>
      <c r="AT413" s="98" t="s">
        <v>95</v>
      </c>
      <c r="AU413" s="98" t="s">
        <v>38</v>
      </c>
      <c r="AV413" s="98" t="s">
        <v>38</v>
      </c>
      <c r="AW413" s="98" t="s">
        <v>52</v>
      </c>
      <c r="AX413" s="98" t="s">
        <v>36</v>
      </c>
      <c r="AY413" s="98" t="s">
        <v>88</v>
      </c>
    </row>
    <row r="414" spans="2:65" s="6" customFormat="1" ht="15.75" customHeight="1">
      <c r="B414" s="92"/>
      <c r="D414" s="107" t="s">
        <v>95</v>
      </c>
      <c r="E414" s="98"/>
      <c r="F414" s="94" t="s">
        <v>778</v>
      </c>
      <c r="H414" s="95">
        <v>2.1</v>
      </c>
      <c r="L414" s="92"/>
      <c r="M414" s="96"/>
      <c r="T414" s="97"/>
      <c r="AT414" s="98" t="s">
        <v>95</v>
      </c>
      <c r="AU414" s="98" t="s">
        <v>38</v>
      </c>
      <c r="AV414" s="98" t="s">
        <v>38</v>
      </c>
      <c r="AW414" s="98" t="s">
        <v>52</v>
      </c>
      <c r="AX414" s="98" t="s">
        <v>36</v>
      </c>
      <c r="AY414" s="98" t="s">
        <v>88</v>
      </c>
    </row>
    <row r="415" spans="2:65" s="6" customFormat="1" ht="15.75" customHeight="1">
      <c r="B415" s="92"/>
      <c r="D415" s="107" t="s">
        <v>95</v>
      </c>
      <c r="E415" s="98"/>
      <c r="F415" s="94" t="s">
        <v>779</v>
      </c>
      <c r="H415" s="95">
        <v>29.15</v>
      </c>
      <c r="L415" s="92"/>
      <c r="M415" s="96"/>
      <c r="T415" s="97"/>
      <c r="AT415" s="98" t="s">
        <v>95</v>
      </c>
      <c r="AU415" s="98" t="s">
        <v>38</v>
      </c>
      <c r="AV415" s="98" t="s">
        <v>38</v>
      </c>
      <c r="AW415" s="98" t="s">
        <v>52</v>
      </c>
      <c r="AX415" s="98" t="s">
        <v>36</v>
      </c>
      <c r="AY415" s="98" t="s">
        <v>88</v>
      </c>
    </row>
    <row r="416" spans="2:65" s="6" customFormat="1" ht="15.75" customHeight="1">
      <c r="B416" s="92"/>
      <c r="D416" s="107" t="s">
        <v>95</v>
      </c>
      <c r="E416" s="98"/>
      <c r="F416" s="94" t="s">
        <v>780</v>
      </c>
      <c r="H416" s="95">
        <v>10</v>
      </c>
      <c r="L416" s="92"/>
      <c r="M416" s="96"/>
      <c r="T416" s="97"/>
      <c r="AT416" s="98" t="s">
        <v>95</v>
      </c>
      <c r="AU416" s="98" t="s">
        <v>38</v>
      </c>
      <c r="AV416" s="98" t="s">
        <v>38</v>
      </c>
      <c r="AW416" s="98" t="s">
        <v>52</v>
      </c>
      <c r="AX416" s="98" t="s">
        <v>36</v>
      </c>
      <c r="AY416" s="98" t="s">
        <v>88</v>
      </c>
    </row>
    <row r="417" spans="2:51" s="6" customFormat="1" ht="15.75" customHeight="1">
      <c r="B417" s="92"/>
      <c r="D417" s="107" t="s">
        <v>95</v>
      </c>
      <c r="E417" s="98"/>
      <c r="F417" s="94" t="s">
        <v>781</v>
      </c>
      <c r="H417" s="95">
        <v>2.1</v>
      </c>
      <c r="L417" s="92"/>
      <c r="M417" s="96"/>
      <c r="T417" s="97"/>
      <c r="AT417" s="98" t="s">
        <v>95</v>
      </c>
      <c r="AU417" s="98" t="s">
        <v>38</v>
      </c>
      <c r="AV417" s="98" t="s">
        <v>38</v>
      </c>
      <c r="AW417" s="98" t="s">
        <v>52</v>
      </c>
      <c r="AX417" s="98" t="s">
        <v>36</v>
      </c>
      <c r="AY417" s="98" t="s">
        <v>88</v>
      </c>
    </row>
    <row r="418" spans="2:51" s="6" customFormat="1" ht="15.75" customHeight="1">
      <c r="B418" s="92"/>
      <c r="D418" s="107" t="s">
        <v>95</v>
      </c>
      <c r="E418" s="98"/>
      <c r="F418" s="94" t="s">
        <v>782</v>
      </c>
      <c r="H418" s="95">
        <v>5.4</v>
      </c>
      <c r="L418" s="92"/>
      <c r="M418" s="96"/>
      <c r="T418" s="97"/>
      <c r="AT418" s="98" t="s">
        <v>95</v>
      </c>
      <c r="AU418" s="98" t="s">
        <v>38</v>
      </c>
      <c r="AV418" s="98" t="s">
        <v>38</v>
      </c>
      <c r="AW418" s="98" t="s">
        <v>52</v>
      </c>
      <c r="AX418" s="98" t="s">
        <v>36</v>
      </c>
      <c r="AY418" s="98" t="s">
        <v>88</v>
      </c>
    </row>
    <row r="419" spans="2:51" s="6" customFormat="1" ht="15.75" customHeight="1">
      <c r="B419" s="92"/>
      <c r="D419" s="107" t="s">
        <v>95</v>
      </c>
      <c r="E419" s="98"/>
      <c r="F419" s="94" t="s">
        <v>783</v>
      </c>
      <c r="H419" s="95">
        <v>3.6</v>
      </c>
      <c r="L419" s="92"/>
      <c r="M419" s="96"/>
      <c r="T419" s="97"/>
      <c r="AT419" s="98" t="s">
        <v>95</v>
      </c>
      <c r="AU419" s="98" t="s">
        <v>38</v>
      </c>
      <c r="AV419" s="98" t="s">
        <v>38</v>
      </c>
      <c r="AW419" s="98" t="s">
        <v>52</v>
      </c>
      <c r="AX419" s="98" t="s">
        <v>36</v>
      </c>
      <c r="AY419" s="98" t="s">
        <v>88</v>
      </c>
    </row>
    <row r="420" spans="2:51" s="6" customFormat="1" ht="15.75" customHeight="1">
      <c r="B420" s="92"/>
      <c r="D420" s="107" t="s">
        <v>95</v>
      </c>
      <c r="E420" s="98"/>
      <c r="F420" s="94" t="s">
        <v>817</v>
      </c>
      <c r="H420" s="95">
        <v>4.25</v>
      </c>
      <c r="L420" s="92"/>
      <c r="M420" s="96"/>
      <c r="T420" s="97"/>
      <c r="AT420" s="98" t="s">
        <v>95</v>
      </c>
      <c r="AU420" s="98" t="s">
        <v>38</v>
      </c>
      <c r="AV420" s="98" t="s">
        <v>38</v>
      </c>
      <c r="AW420" s="98" t="s">
        <v>52</v>
      </c>
      <c r="AX420" s="98" t="s">
        <v>36</v>
      </c>
      <c r="AY420" s="98" t="s">
        <v>88</v>
      </c>
    </row>
    <row r="421" spans="2:51" s="6" customFormat="1" ht="15.75" customHeight="1">
      <c r="B421" s="92"/>
      <c r="D421" s="107" t="s">
        <v>95</v>
      </c>
      <c r="E421" s="98"/>
      <c r="F421" s="94" t="s">
        <v>818</v>
      </c>
      <c r="H421" s="95">
        <v>2.4</v>
      </c>
      <c r="L421" s="92"/>
      <c r="M421" s="96"/>
      <c r="T421" s="97"/>
      <c r="AT421" s="98" t="s">
        <v>95</v>
      </c>
      <c r="AU421" s="98" t="s">
        <v>38</v>
      </c>
      <c r="AV421" s="98" t="s">
        <v>38</v>
      </c>
      <c r="AW421" s="98" t="s">
        <v>52</v>
      </c>
      <c r="AX421" s="98" t="s">
        <v>36</v>
      </c>
      <c r="AY421" s="98" t="s">
        <v>88</v>
      </c>
    </row>
    <row r="422" spans="2:51" s="6" customFormat="1" ht="15.75" customHeight="1">
      <c r="B422" s="92"/>
      <c r="D422" s="107" t="s">
        <v>95</v>
      </c>
      <c r="E422" s="98"/>
      <c r="F422" s="94" t="s">
        <v>819</v>
      </c>
      <c r="H422" s="95">
        <v>5.4</v>
      </c>
      <c r="L422" s="92"/>
      <c r="M422" s="96"/>
      <c r="T422" s="97"/>
      <c r="AT422" s="98" t="s">
        <v>95</v>
      </c>
      <c r="AU422" s="98" t="s">
        <v>38</v>
      </c>
      <c r="AV422" s="98" t="s">
        <v>38</v>
      </c>
      <c r="AW422" s="98" t="s">
        <v>52</v>
      </c>
      <c r="AX422" s="98" t="s">
        <v>36</v>
      </c>
      <c r="AY422" s="98" t="s">
        <v>88</v>
      </c>
    </row>
    <row r="423" spans="2:51" s="6" customFormat="1" ht="15.75" customHeight="1">
      <c r="B423" s="92"/>
      <c r="D423" s="107" t="s">
        <v>95</v>
      </c>
      <c r="E423" s="98"/>
      <c r="F423" s="94" t="s">
        <v>820</v>
      </c>
      <c r="H423" s="95">
        <v>7.8</v>
      </c>
      <c r="L423" s="92"/>
      <c r="M423" s="96"/>
      <c r="T423" s="97"/>
      <c r="AT423" s="98" t="s">
        <v>95</v>
      </c>
      <c r="AU423" s="98" t="s">
        <v>38</v>
      </c>
      <c r="AV423" s="98" t="s">
        <v>38</v>
      </c>
      <c r="AW423" s="98" t="s">
        <v>52</v>
      </c>
      <c r="AX423" s="98" t="s">
        <v>36</v>
      </c>
      <c r="AY423" s="98" t="s">
        <v>88</v>
      </c>
    </row>
    <row r="424" spans="2:51" s="6" customFormat="1" ht="15.75" customHeight="1">
      <c r="B424" s="92"/>
      <c r="D424" s="107" t="s">
        <v>95</v>
      </c>
      <c r="E424" s="98"/>
      <c r="F424" s="94" t="s">
        <v>821</v>
      </c>
      <c r="H424" s="95">
        <v>7.6</v>
      </c>
      <c r="L424" s="92"/>
      <c r="M424" s="96"/>
      <c r="T424" s="97"/>
      <c r="AT424" s="98" t="s">
        <v>95</v>
      </c>
      <c r="AU424" s="98" t="s">
        <v>38</v>
      </c>
      <c r="AV424" s="98" t="s">
        <v>38</v>
      </c>
      <c r="AW424" s="98" t="s">
        <v>52</v>
      </c>
      <c r="AX424" s="98" t="s">
        <v>36</v>
      </c>
      <c r="AY424" s="98" t="s">
        <v>88</v>
      </c>
    </row>
    <row r="425" spans="2:51" s="6" customFormat="1" ht="15.75" customHeight="1">
      <c r="B425" s="92"/>
      <c r="D425" s="107" t="s">
        <v>95</v>
      </c>
      <c r="E425" s="98"/>
      <c r="F425" s="94" t="s">
        <v>784</v>
      </c>
      <c r="H425" s="95">
        <v>3.2</v>
      </c>
      <c r="L425" s="92"/>
      <c r="M425" s="96"/>
      <c r="T425" s="97"/>
      <c r="AT425" s="98" t="s">
        <v>95</v>
      </c>
      <c r="AU425" s="98" t="s">
        <v>38</v>
      </c>
      <c r="AV425" s="98" t="s">
        <v>38</v>
      </c>
      <c r="AW425" s="98" t="s">
        <v>52</v>
      </c>
      <c r="AX425" s="98" t="s">
        <v>36</v>
      </c>
      <c r="AY425" s="98" t="s">
        <v>88</v>
      </c>
    </row>
    <row r="426" spans="2:51" s="6" customFormat="1" ht="15.75" customHeight="1">
      <c r="B426" s="92"/>
      <c r="D426" s="107" t="s">
        <v>95</v>
      </c>
      <c r="E426" s="98"/>
      <c r="F426" s="94" t="s">
        <v>822</v>
      </c>
      <c r="H426" s="95">
        <v>5.6520000000000001</v>
      </c>
      <c r="L426" s="92"/>
      <c r="M426" s="96"/>
      <c r="T426" s="97"/>
      <c r="AT426" s="98" t="s">
        <v>95</v>
      </c>
      <c r="AU426" s="98" t="s">
        <v>38</v>
      </c>
      <c r="AV426" s="98" t="s">
        <v>38</v>
      </c>
      <c r="AW426" s="98" t="s">
        <v>52</v>
      </c>
      <c r="AX426" s="98" t="s">
        <v>36</v>
      </c>
      <c r="AY426" s="98" t="s">
        <v>88</v>
      </c>
    </row>
    <row r="427" spans="2:51" s="6" customFormat="1" ht="15.75" customHeight="1">
      <c r="B427" s="92"/>
      <c r="D427" s="107" t="s">
        <v>95</v>
      </c>
      <c r="E427" s="98"/>
      <c r="F427" s="94" t="s">
        <v>823</v>
      </c>
      <c r="H427" s="95">
        <v>27.9</v>
      </c>
      <c r="L427" s="92"/>
      <c r="M427" s="96"/>
      <c r="T427" s="97"/>
      <c r="AT427" s="98" t="s">
        <v>95</v>
      </c>
      <c r="AU427" s="98" t="s">
        <v>38</v>
      </c>
      <c r="AV427" s="98" t="s">
        <v>38</v>
      </c>
      <c r="AW427" s="98" t="s">
        <v>52</v>
      </c>
      <c r="AX427" s="98" t="s">
        <v>36</v>
      </c>
      <c r="AY427" s="98" t="s">
        <v>88</v>
      </c>
    </row>
    <row r="428" spans="2:51" s="6" customFormat="1" ht="15.75" customHeight="1">
      <c r="B428" s="108"/>
      <c r="D428" s="107" t="s">
        <v>95</v>
      </c>
      <c r="E428" s="109"/>
      <c r="F428" s="110" t="s">
        <v>824</v>
      </c>
      <c r="H428" s="109"/>
      <c r="L428" s="108"/>
      <c r="M428" s="111"/>
      <c r="T428" s="112"/>
      <c r="AT428" s="109" t="s">
        <v>95</v>
      </c>
      <c r="AU428" s="109" t="s">
        <v>38</v>
      </c>
      <c r="AV428" s="109" t="s">
        <v>37</v>
      </c>
      <c r="AW428" s="109" t="s">
        <v>52</v>
      </c>
      <c r="AX428" s="109" t="s">
        <v>36</v>
      </c>
      <c r="AY428" s="109" t="s">
        <v>88</v>
      </c>
    </row>
    <row r="429" spans="2:51" s="6" customFormat="1" ht="15.75" customHeight="1">
      <c r="B429" s="92"/>
      <c r="D429" s="107" t="s">
        <v>95</v>
      </c>
      <c r="E429" s="98"/>
      <c r="F429" s="94" t="s">
        <v>786</v>
      </c>
      <c r="H429" s="95">
        <v>7.5</v>
      </c>
      <c r="L429" s="92"/>
      <c r="M429" s="96"/>
      <c r="T429" s="97"/>
      <c r="AT429" s="98" t="s">
        <v>95</v>
      </c>
      <c r="AU429" s="98" t="s">
        <v>38</v>
      </c>
      <c r="AV429" s="98" t="s">
        <v>38</v>
      </c>
      <c r="AW429" s="98" t="s">
        <v>52</v>
      </c>
      <c r="AX429" s="98" t="s">
        <v>36</v>
      </c>
      <c r="AY429" s="98" t="s">
        <v>88</v>
      </c>
    </row>
    <row r="430" spans="2:51" s="6" customFormat="1" ht="15.75" customHeight="1">
      <c r="B430" s="92"/>
      <c r="D430" s="107" t="s">
        <v>95</v>
      </c>
      <c r="E430" s="98"/>
      <c r="F430" s="94" t="s">
        <v>788</v>
      </c>
      <c r="H430" s="95">
        <v>5.2</v>
      </c>
      <c r="L430" s="92"/>
      <c r="M430" s="96"/>
      <c r="T430" s="97"/>
      <c r="AT430" s="98" t="s">
        <v>95</v>
      </c>
      <c r="AU430" s="98" t="s">
        <v>38</v>
      </c>
      <c r="AV430" s="98" t="s">
        <v>38</v>
      </c>
      <c r="AW430" s="98" t="s">
        <v>52</v>
      </c>
      <c r="AX430" s="98" t="s">
        <v>36</v>
      </c>
      <c r="AY430" s="98" t="s">
        <v>88</v>
      </c>
    </row>
    <row r="431" spans="2:51" s="6" customFormat="1" ht="15.75" customHeight="1">
      <c r="B431" s="92"/>
      <c r="D431" s="107" t="s">
        <v>95</v>
      </c>
      <c r="E431" s="98"/>
      <c r="F431" s="94" t="s">
        <v>825</v>
      </c>
      <c r="H431" s="95">
        <v>4.9000000000000004</v>
      </c>
      <c r="L431" s="92"/>
      <c r="M431" s="96"/>
      <c r="T431" s="97"/>
      <c r="AT431" s="98" t="s">
        <v>95</v>
      </c>
      <c r="AU431" s="98" t="s">
        <v>38</v>
      </c>
      <c r="AV431" s="98" t="s">
        <v>38</v>
      </c>
      <c r="AW431" s="98" t="s">
        <v>52</v>
      </c>
      <c r="AX431" s="98" t="s">
        <v>36</v>
      </c>
      <c r="AY431" s="98" t="s">
        <v>88</v>
      </c>
    </row>
    <row r="432" spans="2:51" s="6" customFormat="1" ht="15.75" customHeight="1">
      <c r="B432" s="92"/>
      <c r="D432" s="107" t="s">
        <v>95</v>
      </c>
      <c r="E432" s="98"/>
      <c r="F432" s="94" t="s">
        <v>787</v>
      </c>
      <c r="H432" s="95">
        <v>6.2</v>
      </c>
      <c r="L432" s="92"/>
      <c r="M432" s="96"/>
      <c r="T432" s="97"/>
      <c r="AT432" s="98" t="s">
        <v>95</v>
      </c>
      <c r="AU432" s="98" t="s">
        <v>38</v>
      </c>
      <c r="AV432" s="98" t="s">
        <v>38</v>
      </c>
      <c r="AW432" s="98" t="s">
        <v>52</v>
      </c>
      <c r="AX432" s="98" t="s">
        <v>36</v>
      </c>
      <c r="AY432" s="98" t="s">
        <v>88</v>
      </c>
    </row>
    <row r="433" spans="2:65" s="6" customFormat="1" ht="15.75" customHeight="1">
      <c r="B433" s="16"/>
      <c r="C433" s="81" t="s">
        <v>217</v>
      </c>
      <c r="D433" s="81" t="s">
        <v>90</v>
      </c>
      <c r="E433" s="82" t="s">
        <v>178</v>
      </c>
      <c r="F433" s="83" t="s">
        <v>179</v>
      </c>
      <c r="G433" s="84" t="s">
        <v>113</v>
      </c>
      <c r="H433" s="85">
        <v>127</v>
      </c>
      <c r="I433" s="86"/>
      <c r="J433" s="86">
        <f>ROUND($I$433*$H$433,2)</f>
        <v>0</v>
      </c>
      <c r="K433" s="83"/>
      <c r="L433" s="16"/>
      <c r="M433" s="87"/>
      <c r="N433" s="88" t="s">
        <v>25</v>
      </c>
      <c r="O433" s="89">
        <v>0.36</v>
      </c>
      <c r="P433" s="89">
        <f>$O$433*$H$433</f>
        <v>45.72</v>
      </c>
      <c r="Q433" s="89">
        <v>2.0000000000000001E-4</v>
      </c>
      <c r="R433" s="89">
        <f>$Q$433*$H$433</f>
        <v>2.5400000000000002E-2</v>
      </c>
      <c r="S433" s="89">
        <v>0</v>
      </c>
      <c r="T433" s="90">
        <f>$S$433*$H$433</f>
        <v>0</v>
      </c>
      <c r="AR433" s="40" t="s">
        <v>94</v>
      </c>
      <c r="AT433" s="40" t="s">
        <v>90</v>
      </c>
      <c r="AU433" s="40" t="s">
        <v>38</v>
      </c>
      <c r="AY433" s="6" t="s">
        <v>88</v>
      </c>
      <c r="BE433" s="91">
        <f>IF($N$433="základní",$J$433,0)</f>
        <v>0</v>
      </c>
      <c r="BF433" s="91">
        <f>IF($N$433="snížená",$J$433,0)</f>
        <v>0</v>
      </c>
      <c r="BG433" s="91">
        <f>IF($N$433="zákl. přenesená",$J$433,0)</f>
        <v>0</v>
      </c>
      <c r="BH433" s="91">
        <f>IF($N$433="sníž. přenesená",$J$433,0)</f>
        <v>0</v>
      </c>
      <c r="BI433" s="91">
        <f>IF($N$433="nulová",$J$433,0)</f>
        <v>0</v>
      </c>
      <c r="BJ433" s="40" t="s">
        <v>37</v>
      </c>
      <c r="BK433" s="91">
        <f>ROUND($I$433*$H$433,2)</f>
        <v>0</v>
      </c>
      <c r="BL433" s="40" t="s">
        <v>94</v>
      </c>
      <c r="BM433" s="40" t="s">
        <v>827</v>
      </c>
    </row>
    <row r="434" spans="2:65" s="6" customFormat="1" ht="15.75" customHeight="1">
      <c r="B434" s="92"/>
      <c r="D434" s="93" t="s">
        <v>95</v>
      </c>
      <c r="E434" s="94"/>
      <c r="F434" s="94" t="s">
        <v>828</v>
      </c>
      <c r="H434" s="95">
        <v>127</v>
      </c>
      <c r="L434" s="92"/>
      <c r="M434" s="96"/>
      <c r="T434" s="97"/>
      <c r="AT434" s="98" t="s">
        <v>95</v>
      </c>
      <c r="AU434" s="98" t="s">
        <v>38</v>
      </c>
      <c r="AV434" s="98" t="s">
        <v>38</v>
      </c>
      <c r="AW434" s="98" t="s">
        <v>52</v>
      </c>
      <c r="AX434" s="98" t="s">
        <v>36</v>
      </c>
      <c r="AY434" s="98" t="s">
        <v>88</v>
      </c>
    </row>
    <row r="435" spans="2:65" s="6" customFormat="1" ht="15.75" customHeight="1">
      <c r="B435" s="16"/>
      <c r="C435" s="81" t="s">
        <v>220</v>
      </c>
      <c r="D435" s="81" t="s">
        <v>90</v>
      </c>
      <c r="E435" s="82" t="s">
        <v>829</v>
      </c>
      <c r="F435" s="83" t="s">
        <v>830</v>
      </c>
      <c r="G435" s="84" t="s">
        <v>110</v>
      </c>
      <c r="H435" s="85">
        <v>1.22</v>
      </c>
      <c r="I435" s="86"/>
      <c r="J435" s="86">
        <f>ROUND($I$435*$H$435,2)</f>
        <v>0</v>
      </c>
      <c r="K435" s="83"/>
      <c r="L435" s="16"/>
      <c r="M435" s="87"/>
      <c r="N435" s="88" t="s">
        <v>25</v>
      </c>
      <c r="O435" s="89">
        <v>5.33</v>
      </c>
      <c r="P435" s="89">
        <f>$O$435*$H$435</f>
        <v>6.5026000000000002</v>
      </c>
      <c r="Q435" s="89">
        <v>2.234</v>
      </c>
      <c r="R435" s="89">
        <f>$Q$435*$H$435</f>
        <v>2.7254800000000001</v>
      </c>
      <c r="S435" s="89">
        <v>0</v>
      </c>
      <c r="T435" s="90">
        <f>$S$435*$H$435</f>
        <v>0</v>
      </c>
      <c r="AR435" s="40" t="s">
        <v>94</v>
      </c>
      <c r="AT435" s="40" t="s">
        <v>90</v>
      </c>
      <c r="AU435" s="40" t="s">
        <v>38</v>
      </c>
      <c r="AY435" s="6" t="s">
        <v>88</v>
      </c>
      <c r="BE435" s="91">
        <f>IF($N$435="základní",$J$435,0)</f>
        <v>0</v>
      </c>
      <c r="BF435" s="91">
        <f>IF($N$435="snížená",$J$435,0)</f>
        <v>0</v>
      </c>
      <c r="BG435" s="91">
        <f>IF($N$435="zákl. přenesená",$J$435,0)</f>
        <v>0</v>
      </c>
      <c r="BH435" s="91">
        <f>IF($N$435="sníž. přenesená",$J$435,0)</f>
        <v>0</v>
      </c>
      <c r="BI435" s="91">
        <f>IF($N$435="nulová",$J$435,0)</f>
        <v>0</v>
      </c>
      <c r="BJ435" s="40" t="s">
        <v>37</v>
      </c>
      <c r="BK435" s="91">
        <f>ROUND($I$435*$H$435,2)</f>
        <v>0</v>
      </c>
      <c r="BL435" s="40" t="s">
        <v>94</v>
      </c>
      <c r="BM435" s="40" t="s">
        <v>831</v>
      </c>
    </row>
    <row r="436" spans="2:65" s="6" customFormat="1" ht="15.75" customHeight="1">
      <c r="B436" s="92"/>
      <c r="D436" s="93" t="s">
        <v>95</v>
      </c>
      <c r="E436" s="94"/>
      <c r="F436" s="94" t="s">
        <v>832</v>
      </c>
      <c r="H436" s="95">
        <v>0.56999999999999995</v>
      </c>
      <c r="L436" s="92"/>
      <c r="M436" s="96"/>
      <c r="T436" s="97"/>
      <c r="AT436" s="98" t="s">
        <v>95</v>
      </c>
      <c r="AU436" s="98" t="s">
        <v>38</v>
      </c>
      <c r="AV436" s="98" t="s">
        <v>38</v>
      </c>
      <c r="AW436" s="98" t="s">
        <v>52</v>
      </c>
      <c r="AX436" s="98" t="s">
        <v>36</v>
      </c>
      <c r="AY436" s="98" t="s">
        <v>88</v>
      </c>
    </row>
    <row r="437" spans="2:65" s="6" customFormat="1" ht="15.75" customHeight="1">
      <c r="B437" s="92"/>
      <c r="D437" s="107" t="s">
        <v>95</v>
      </c>
      <c r="E437" s="98"/>
      <c r="F437" s="94" t="s">
        <v>833</v>
      </c>
      <c r="H437" s="95">
        <v>0.65</v>
      </c>
      <c r="L437" s="92"/>
      <c r="M437" s="96"/>
      <c r="T437" s="97"/>
      <c r="AT437" s="98" t="s">
        <v>95</v>
      </c>
      <c r="AU437" s="98" t="s">
        <v>38</v>
      </c>
      <c r="AV437" s="98" t="s">
        <v>38</v>
      </c>
      <c r="AW437" s="98" t="s">
        <v>52</v>
      </c>
      <c r="AX437" s="98" t="s">
        <v>36</v>
      </c>
      <c r="AY437" s="98" t="s">
        <v>88</v>
      </c>
    </row>
    <row r="438" spans="2:65" s="6" customFormat="1" ht="15.75" customHeight="1">
      <c r="B438" s="16"/>
      <c r="C438" s="81" t="s">
        <v>221</v>
      </c>
      <c r="D438" s="81" t="s">
        <v>90</v>
      </c>
      <c r="E438" s="82" t="s">
        <v>183</v>
      </c>
      <c r="F438" s="83" t="s">
        <v>184</v>
      </c>
      <c r="G438" s="84" t="s">
        <v>93</v>
      </c>
      <c r="H438" s="85">
        <v>46.375</v>
      </c>
      <c r="I438" s="86"/>
      <c r="J438" s="86">
        <f>ROUND($I$438*$H$438,2)</f>
        <v>0</v>
      </c>
      <c r="K438" s="83"/>
      <c r="L438" s="16"/>
      <c r="M438" s="87"/>
      <c r="N438" s="88" t="s">
        <v>25</v>
      </c>
      <c r="O438" s="89">
        <v>0.60499999999999998</v>
      </c>
      <c r="P438" s="89">
        <f>$O$438*$H$438</f>
        <v>28.056874999999998</v>
      </c>
      <c r="Q438" s="89">
        <v>0.24099999999999999</v>
      </c>
      <c r="R438" s="89">
        <f>$Q$438*$H$438</f>
        <v>11.176375</v>
      </c>
      <c r="S438" s="89">
        <v>0</v>
      </c>
      <c r="T438" s="90">
        <f>$S$438*$H$438</f>
        <v>0</v>
      </c>
      <c r="AR438" s="40" t="s">
        <v>94</v>
      </c>
      <c r="AT438" s="40" t="s">
        <v>90</v>
      </c>
      <c r="AU438" s="40" t="s">
        <v>38</v>
      </c>
      <c r="AY438" s="6" t="s">
        <v>88</v>
      </c>
      <c r="BE438" s="91">
        <f>IF($N$438="základní",$J$438,0)</f>
        <v>0</v>
      </c>
      <c r="BF438" s="91">
        <f>IF($N$438="snížená",$J$438,0)</f>
        <v>0</v>
      </c>
      <c r="BG438" s="91">
        <f>IF($N$438="zákl. přenesená",$J$438,0)</f>
        <v>0</v>
      </c>
      <c r="BH438" s="91">
        <f>IF($N$438="sníž. přenesená",$J$438,0)</f>
        <v>0</v>
      </c>
      <c r="BI438" s="91">
        <f>IF($N$438="nulová",$J$438,0)</f>
        <v>0</v>
      </c>
      <c r="BJ438" s="40" t="s">
        <v>37</v>
      </c>
      <c r="BK438" s="91">
        <f>ROUND($I$438*$H$438,2)</f>
        <v>0</v>
      </c>
      <c r="BL438" s="40" t="s">
        <v>94</v>
      </c>
      <c r="BM438" s="40" t="s">
        <v>834</v>
      </c>
    </row>
    <row r="439" spans="2:65" s="6" customFormat="1" ht="15.75" customHeight="1">
      <c r="B439" s="92"/>
      <c r="D439" s="93" t="s">
        <v>95</v>
      </c>
      <c r="E439" s="94"/>
      <c r="F439" s="94" t="s">
        <v>835</v>
      </c>
      <c r="H439" s="95">
        <v>7.1</v>
      </c>
      <c r="L439" s="92"/>
      <c r="M439" s="96"/>
      <c r="T439" s="97"/>
      <c r="AT439" s="98" t="s">
        <v>95</v>
      </c>
      <c r="AU439" s="98" t="s">
        <v>38</v>
      </c>
      <c r="AV439" s="98" t="s">
        <v>38</v>
      </c>
      <c r="AW439" s="98" t="s">
        <v>52</v>
      </c>
      <c r="AX439" s="98" t="s">
        <v>36</v>
      </c>
      <c r="AY439" s="98" t="s">
        <v>88</v>
      </c>
    </row>
    <row r="440" spans="2:65" s="6" customFormat="1" ht="15.75" customHeight="1">
      <c r="B440" s="92"/>
      <c r="D440" s="107" t="s">
        <v>95</v>
      </c>
      <c r="E440" s="98"/>
      <c r="F440" s="94" t="s">
        <v>836</v>
      </c>
      <c r="H440" s="95">
        <v>19.649999999999999</v>
      </c>
      <c r="L440" s="92"/>
      <c r="M440" s="96"/>
      <c r="T440" s="97"/>
      <c r="AT440" s="98" t="s">
        <v>95</v>
      </c>
      <c r="AU440" s="98" t="s">
        <v>38</v>
      </c>
      <c r="AV440" s="98" t="s">
        <v>38</v>
      </c>
      <c r="AW440" s="98" t="s">
        <v>52</v>
      </c>
      <c r="AX440" s="98" t="s">
        <v>36</v>
      </c>
      <c r="AY440" s="98" t="s">
        <v>88</v>
      </c>
    </row>
    <row r="441" spans="2:65" s="6" customFormat="1" ht="15.75" customHeight="1">
      <c r="B441" s="92"/>
      <c r="D441" s="107" t="s">
        <v>95</v>
      </c>
      <c r="E441" s="98"/>
      <c r="F441" s="94" t="s">
        <v>837</v>
      </c>
      <c r="H441" s="95">
        <v>19.625</v>
      </c>
      <c r="L441" s="92"/>
      <c r="M441" s="96"/>
      <c r="T441" s="97"/>
      <c r="AT441" s="98" t="s">
        <v>95</v>
      </c>
      <c r="AU441" s="98" t="s">
        <v>38</v>
      </c>
      <c r="AV441" s="98" t="s">
        <v>38</v>
      </c>
      <c r="AW441" s="98" t="s">
        <v>52</v>
      </c>
      <c r="AX441" s="98" t="s">
        <v>36</v>
      </c>
      <c r="AY441" s="98" t="s">
        <v>88</v>
      </c>
    </row>
    <row r="442" spans="2:65" s="70" customFormat="1" ht="30.75" customHeight="1">
      <c r="B442" s="71"/>
      <c r="D442" s="72" t="s">
        <v>35</v>
      </c>
      <c r="E442" s="79" t="s">
        <v>103</v>
      </c>
      <c r="F442" s="79" t="s">
        <v>838</v>
      </c>
      <c r="J442" s="80">
        <f>$BK$442</f>
        <v>0</v>
      </c>
      <c r="L442" s="71"/>
      <c r="M442" s="75"/>
      <c r="P442" s="76">
        <f>SUM($P$443:$P$446)</f>
        <v>11.045999999999999</v>
      </c>
      <c r="R442" s="76">
        <f>SUM($R$443:$R$446)</f>
        <v>0.11481</v>
      </c>
      <c r="T442" s="77">
        <f>SUM($T$443:$T$446)</f>
        <v>0</v>
      </c>
      <c r="AR442" s="72" t="s">
        <v>37</v>
      </c>
      <c r="AT442" s="72" t="s">
        <v>35</v>
      </c>
      <c r="AU442" s="72" t="s">
        <v>37</v>
      </c>
      <c r="AY442" s="72" t="s">
        <v>88</v>
      </c>
      <c r="BK442" s="78">
        <f>SUM($BK$443:$BK$446)</f>
        <v>0</v>
      </c>
    </row>
    <row r="443" spans="2:65" s="6" customFormat="1" ht="27" customHeight="1">
      <c r="B443" s="16"/>
      <c r="C443" s="81" t="s">
        <v>222</v>
      </c>
      <c r="D443" s="81" t="s">
        <v>90</v>
      </c>
      <c r="E443" s="82" t="s">
        <v>839</v>
      </c>
      <c r="F443" s="83" t="s">
        <v>840</v>
      </c>
      <c r="G443" s="84" t="s">
        <v>113</v>
      </c>
      <c r="H443" s="85">
        <v>25</v>
      </c>
      <c r="I443" s="86"/>
      <c r="J443" s="86">
        <f>ROUND($I$443*$H$443,2)</f>
        <v>0</v>
      </c>
      <c r="K443" s="83"/>
      <c r="L443" s="16"/>
      <c r="M443" s="87"/>
      <c r="N443" s="88" t="s">
        <v>25</v>
      </c>
      <c r="O443" s="89">
        <v>0.19</v>
      </c>
      <c r="P443" s="89">
        <f>$O$443*$H$443</f>
        <v>4.75</v>
      </c>
      <c r="Q443" s="89">
        <v>1.2700000000000001E-3</v>
      </c>
      <c r="R443" s="89">
        <f>$Q$443*$H$443</f>
        <v>3.175E-2</v>
      </c>
      <c r="S443" s="89">
        <v>0</v>
      </c>
      <c r="T443" s="90">
        <f>$S$443*$H$443</f>
        <v>0</v>
      </c>
      <c r="AR443" s="40" t="s">
        <v>94</v>
      </c>
      <c r="AT443" s="40" t="s">
        <v>90</v>
      </c>
      <c r="AU443" s="40" t="s">
        <v>38</v>
      </c>
      <c r="AY443" s="6" t="s">
        <v>88</v>
      </c>
      <c r="BE443" s="91">
        <f>IF($N$443="základní",$J$443,0)</f>
        <v>0</v>
      </c>
      <c r="BF443" s="91">
        <f>IF($N$443="snížená",$J$443,0)</f>
        <v>0</v>
      </c>
      <c r="BG443" s="91">
        <f>IF($N$443="zákl. přenesená",$J$443,0)</f>
        <v>0</v>
      </c>
      <c r="BH443" s="91">
        <f>IF($N$443="sníž. přenesená",$J$443,0)</f>
        <v>0</v>
      </c>
      <c r="BI443" s="91">
        <f>IF($N$443="nulová",$J$443,0)</f>
        <v>0</v>
      </c>
      <c r="BJ443" s="40" t="s">
        <v>37</v>
      </c>
      <c r="BK443" s="91">
        <f>ROUND($I$443*$H$443,2)</f>
        <v>0</v>
      </c>
      <c r="BL443" s="40" t="s">
        <v>94</v>
      </c>
      <c r="BM443" s="40" t="s">
        <v>841</v>
      </c>
    </row>
    <row r="444" spans="2:65" s="6" customFormat="1" ht="15.75" customHeight="1">
      <c r="B444" s="92"/>
      <c r="D444" s="93" t="s">
        <v>95</v>
      </c>
      <c r="E444" s="94"/>
      <c r="F444" s="94" t="s">
        <v>842</v>
      </c>
      <c r="H444" s="95">
        <v>25</v>
      </c>
      <c r="L444" s="92"/>
      <c r="M444" s="96"/>
      <c r="T444" s="97"/>
      <c r="AT444" s="98" t="s">
        <v>95</v>
      </c>
      <c r="AU444" s="98" t="s">
        <v>38</v>
      </c>
      <c r="AV444" s="98" t="s">
        <v>38</v>
      </c>
      <c r="AW444" s="98" t="s">
        <v>52</v>
      </c>
      <c r="AX444" s="98" t="s">
        <v>36</v>
      </c>
      <c r="AY444" s="98" t="s">
        <v>88</v>
      </c>
    </row>
    <row r="445" spans="2:65" s="6" customFormat="1" ht="15.75" customHeight="1">
      <c r="B445" s="16"/>
      <c r="C445" s="81" t="s">
        <v>225</v>
      </c>
      <c r="D445" s="81" t="s">
        <v>90</v>
      </c>
      <c r="E445" s="82" t="s">
        <v>843</v>
      </c>
      <c r="F445" s="83" t="s">
        <v>844</v>
      </c>
      <c r="G445" s="84" t="s">
        <v>108</v>
      </c>
      <c r="H445" s="85">
        <v>2</v>
      </c>
      <c r="I445" s="86"/>
      <c r="J445" s="86">
        <f>ROUND($I$445*$H$445,2)</f>
        <v>0</v>
      </c>
      <c r="K445" s="83"/>
      <c r="L445" s="16"/>
      <c r="M445" s="87"/>
      <c r="N445" s="88" t="s">
        <v>25</v>
      </c>
      <c r="O445" s="89">
        <v>3.1480000000000001</v>
      </c>
      <c r="P445" s="89">
        <f>$O$445*$H$445</f>
        <v>6.2960000000000003</v>
      </c>
      <c r="Q445" s="89">
        <v>4.1529999999999997E-2</v>
      </c>
      <c r="R445" s="89">
        <f>$Q$445*$H$445</f>
        <v>8.3059999999999995E-2</v>
      </c>
      <c r="S445" s="89">
        <v>0</v>
      </c>
      <c r="T445" s="90">
        <f>$S$445*$H$445</f>
        <v>0</v>
      </c>
      <c r="AR445" s="40" t="s">
        <v>94</v>
      </c>
      <c r="AT445" s="40" t="s">
        <v>90</v>
      </c>
      <c r="AU445" s="40" t="s">
        <v>38</v>
      </c>
      <c r="AY445" s="6" t="s">
        <v>88</v>
      </c>
      <c r="BE445" s="91">
        <f>IF($N$445="základní",$J$445,0)</f>
        <v>0</v>
      </c>
      <c r="BF445" s="91">
        <f>IF($N$445="snížená",$J$445,0)</f>
        <v>0</v>
      </c>
      <c r="BG445" s="91">
        <f>IF($N$445="zákl. přenesená",$J$445,0)</f>
        <v>0</v>
      </c>
      <c r="BH445" s="91">
        <f>IF($N$445="sníž. přenesená",$J$445,0)</f>
        <v>0</v>
      </c>
      <c r="BI445" s="91">
        <f>IF($N$445="nulová",$J$445,0)</f>
        <v>0</v>
      </c>
      <c r="BJ445" s="40" t="s">
        <v>37</v>
      </c>
      <c r="BK445" s="91">
        <f>ROUND($I$445*$H$445,2)</f>
        <v>0</v>
      </c>
      <c r="BL445" s="40" t="s">
        <v>94</v>
      </c>
      <c r="BM445" s="40" t="s">
        <v>845</v>
      </c>
    </row>
    <row r="446" spans="2:65" s="6" customFormat="1" ht="15.75" customHeight="1">
      <c r="B446" s="92"/>
      <c r="D446" s="93" t="s">
        <v>95</v>
      </c>
      <c r="E446" s="94"/>
      <c r="F446" s="94" t="s">
        <v>846</v>
      </c>
      <c r="H446" s="95">
        <v>2</v>
      </c>
      <c r="L446" s="92"/>
      <c r="M446" s="96"/>
      <c r="T446" s="97"/>
      <c r="AT446" s="98" t="s">
        <v>95</v>
      </c>
      <c r="AU446" s="98" t="s">
        <v>38</v>
      </c>
      <c r="AV446" s="98" t="s">
        <v>38</v>
      </c>
      <c r="AW446" s="98" t="s">
        <v>52</v>
      </c>
      <c r="AX446" s="98" t="s">
        <v>36</v>
      </c>
      <c r="AY446" s="98" t="s">
        <v>88</v>
      </c>
    </row>
    <row r="447" spans="2:65" s="70" customFormat="1" ht="30.75" customHeight="1">
      <c r="B447" s="71"/>
      <c r="D447" s="72" t="s">
        <v>35</v>
      </c>
      <c r="E447" s="79" t="s">
        <v>112</v>
      </c>
      <c r="F447" s="79" t="s">
        <v>187</v>
      </c>
      <c r="J447" s="80">
        <f>$BK$447</f>
        <v>0</v>
      </c>
      <c r="L447" s="71"/>
      <c r="M447" s="75"/>
      <c r="P447" s="76">
        <f>SUM($P$448:$P$539)</f>
        <v>850.55519600000002</v>
      </c>
      <c r="R447" s="76">
        <f>SUM($R$448:$R$539)</f>
        <v>36.402200000000001</v>
      </c>
      <c r="T447" s="77">
        <f>SUM($T$448:$T$539)</f>
        <v>57.043912999999996</v>
      </c>
      <c r="AR447" s="72" t="s">
        <v>37</v>
      </c>
      <c r="AT447" s="72" t="s">
        <v>35</v>
      </c>
      <c r="AU447" s="72" t="s">
        <v>37</v>
      </c>
      <c r="AY447" s="72" t="s">
        <v>88</v>
      </c>
      <c r="BK447" s="78">
        <f>SUM($BK$448:$BK$539)</f>
        <v>0</v>
      </c>
    </row>
    <row r="448" spans="2:65" s="6" customFormat="1" ht="15.75" customHeight="1">
      <c r="B448" s="16"/>
      <c r="C448" s="81" t="s">
        <v>226</v>
      </c>
      <c r="D448" s="81" t="s">
        <v>90</v>
      </c>
      <c r="E448" s="82" t="s">
        <v>847</v>
      </c>
      <c r="F448" s="83" t="s">
        <v>848</v>
      </c>
      <c r="G448" s="84" t="s">
        <v>113</v>
      </c>
      <c r="H448" s="85">
        <v>5</v>
      </c>
      <c r="I448" s="86"/>
      <c r="J448" s="86">
        <f>ROUND($I$448*$H$448,2)</f>
        <v>0</v>
      </c>
      <c r="K448" s="83"/>
      <c r="L448" s="16"/>
      <c r="M448" s="87"/>
      <c r="N448" s="88" t="s">
        <v>25</v>
      </c>
      <c r="O448" s="89">
        <v>0.26800000000000002</v>
      </c>
      <c r="P448" s="89">
        <f>$O$448*$H$448</f>
        <v>1.34</v>
      </c>
      <c r="Q448" s="89">
        <v>0.15554999999999999</v>
      </c>
      <c r="R448" s="89">
        <f>$Q$448*$H$448</f>
        <v>0.77774999999999994</v>
      </c>
      <c r="S448" s="89">
        <v>0</v>
      </c>
      <c r="T448" s="90">
        <f>$S$448*$H$448</f>
        <v>0</v>
      </c>
      <c r="AR448" s="40" t="s">
        <v>94</v>
      </c>
      <c r="AT448" s="40" t="s">
        <v>90</v>
      </c>
      <c r="AU448" s="40" t="s">
        <v>38</v>
      </c>
      <c r="AY448" s="6" t="s">
        <v>88</v>
      </c>
      <c r="BE448" s="91">
        <f>IF($N$448="základní",$J$448,0)</f>
        <v>0</v>
      </c>
      <c r="BF448" s="91">
        <f>IF($N$448="snížená",$J$448,0)</f>
        <v>0</v>
      </c>
      <c r="BG448" s="91">
        <f>IF($N$448="zákl. přenesená",$J$448,0)</f>
        <v>0</v>
      </c>
      <c r="BH448" s="91">
        <f>IF($N$448="sníž. přenesená",$J$448,0)</f>
        <v>0</v>
      </c>
      <c r="BI448" s="91">
        <f>IF($N$448="nulová",$J$448,0)</f>
        <v>0</v>
      </c>
      <c r="BJ448" s="40" t="s">
        <v>37</v>
      </c>
      <c r="BK448" s="91">
        <f>ROUND($I$448*$H$448,2)</f>
        <v>0</v>
      </c>
      <c r="BL448" s="40" t="s">
        <v>94</v>
      </c>
      <c r="BM448" s="40" t="s">
        <v>849</v>
      </c>
    </row>
    <row r="449" spans="2:65" s="6" customFormat="1" ht="15.75" customHeight="1">
      <c r="B449" s="92"/>
      <c r="D449" s="93" t="s">
        <v>95</v>
      </c>
      <c r="E449" s="94"/>
      <c r="F449" s="94" t="s">
        <v>501</v>
      </c>
      <c r="H449" s="95">
        <v>5</v>
      </c>
      <c r="L449" s="92"/>
      <c r="M449" s="96"/>
      <c r="T449" s="97"/>
      <c r="AT449" s="98" t="s">
        <v>95</v>
      </c>
      <c r="AU449" s="98" t="s">
        <v>38</v>
      </c>
      <c r="AV449" s="98" t="s">
        <v>38</v>
      </c>
      <c r="AW449" s="98" t="s">
        <v>52</v>
      </c>
      <c r="AX449" s="98" t="s">
        <v>36</v>
      </c>
      <c r="AY449" s="98" t="s">
        <v>88</v>
      </c>
    </row>
    <row r="450" spans="2:65" s="6" customFormat="1" ht="15.75" customHeight="1">
      <c r="B450" s="16"/>
      <c r="C450" s="99" t="s">
        <v>230</v>
      </c>
      <c r="D450" s="99" t="s">
        <v>99</v>
      </c>
      <c r="E450" s="100" t="s">
        <v>850</v>
      </c>
      <c r="F450" s="101" t="s">
        <v>851</v>
      </c>
      <c r="G450" s="102" t="s">
        <v>108</v>
      </c>
      <c r="H450" s="103">
        <v>5</v>
      </c>
      <c r="I450" s="104"/>
      <c r="J450" s="104">
        <f>ROUND($I$450*$H$450,2)</f>
        <v>0</v>
      </c>
      <c r="K450" s="101"/>
      <c r="L450" s="105"/>
      <c r="M450" s="101"/>
      <c r="N450" s="106" t="s">
        <v>25</v>
      </c>
      <c r="O450" s="89">
        <v>0</v>
      </c>
      <c r="P450" s="89">
        <f>$O$450*$H$450</f>
        <v>0</v>
      </c>
      <c r="Q450" s="89">
        <v>8.5000000000000006E-2</v>
      </c>
      <c r="R450" s="89">
        <f>$Q$450*$H$450</f>
        <v>0.42500000000000004</v>
      </c>
      <c r="S450" s="89">
        <v>0</v>
      </c>
      <c r="T450" s="90">
        <f>$S$450*$H$450</f>
        <v>0</v>
      </c>
      <c r="AR450" s="40" t="s">
        <v>103</v>
      </c>
      <c r="AT450" s="40" t="s">
        <v>99</v>
      </c>
      <c r="AU450" s="40" t="s">
        <v>38</v>
      </c>
      <c r="AY450" s="6" t="s">
        <v>88</v>
      </c>
      <c r="BE450" s="91">
        <f>IF($N$450="základní",$J$450,0)</f>
        <v>0</v>
      </c>
      <c r="BF450" s="91">
        <f>IF($N$450="snížená",$J$450,0)</f>
        <v>0</v>
      </c>
      <c r="BG450" s="91">
        <f>IF($N$450="zákl. přenesená",$J$450,0)</f>
        <v>0</v>
      </c>
      <c r="BH450" s="91">
        <f>IF($N$450="sníž. přenesená",$J$450,0)</f>
        <v>0</v>
      </c>
      <c r="BI450" s="91">
        <f>IF($N$450="nulová",$J$450,0)</f>
        <v>0</v>
      </c>
      <c r="BJ450" s="40" t="s">
        <v>37</v>
      </c>
      <c r="BK450" s="91">
        <f>ROUND($I$450*$H$450,2)</f>
        <v>0</v>
      </c>
      <c r="BL450" s="40" t="s">
        <v>94</v>
      </c>
      <c r="BM450" s="40" t="s">
        <v>852</v>
      </c>
    </row>
    <row r="451" spans="2:65" s="6" customFormat="1" ht="15.75" customHeight="1">
      <c r="B451" s="16"/>
      <c r="C451" s="84" t="s">
        <v>233</v>
      </c>
      <c r="D451" s="84" t="s">
        <v>90</v>
      </c>
      <c r="E451" s="82" t="s">
        <v>853</v>
      </c>
      <c r="F451" s="83" t="s">
        <v>854</v>
      </c>
      <c r="G451" s="84" t="s">
        <v>113</v>
      </c>
      <c r="H451" s="85">
        <v>29</v>
      </c>
      <c r="I451" s="86"/>
      <c r="J451" s="86">
        <f>ROUND($I$451*$H$451,2)</f>
        <v>0</v>
      </c>
      <c r="K451" s="83"/>
      <c r="L451" s="16"/>
      <c r="M451" s="87"/>
      <c r="N451" s="88" t="s">
        <v>25</v>
      </c>
      <c r="O451" s="89">
        <v>0.248</v>
      </c>
      <c r="P451" s="89">
        <f>$O$451*$H$451</f>
        <v>7.1920000000000002</v>
      </c>
      <c r="Q451" s="89">
        <v>0.16375999999999999</v>
      </c>
      <c r="R451" s="89">
        <f>$Q$451*$H$451</f>
        <v>4.7490399999999999</v>
      </c>
      <c r="S451" s="89">
        <v>0</v>
      </c>
      <c r="T451" s="90">
        <f>$S$451*$H$451</f>
        <v>0</v>
      </c>
      <c r="AR451" s="40" t="s">
        <v>94</v>
      </c>
      <c r="AT451" s="40" t="s">
        <v>90</v>
      </c>
      <c r="AU451" s="40" t="s">
        <v>38</v>
      </c>
      <c r="AY451" s="40" t="s">
        <v>88</v>
      </c>
      <c r="BE451" s="91">
        <f>IF($N$451="základní",$J$451,0)</f>
        <v>0</v>
      </c>
      <c r="BF451" s="91">
        <f>IF($N$451="snížená",$J$451,0)</f>
        <v>0</v>
      </c>
      <c r="BG451" s="91">
        <f>IF($N$451="zákl. přenesená",$J$451,0)</f>
        <v>0</v>
      </c>
      <c r="BH451" s="91">
        <f>IF($N$451="sníž. přenesená",$J$451,0)</f>
        <v>0</v>
      </c>
      <c r="BI451" s="91">
        <f>IF($N$451="nulová",$J$451,0)</f>
        <v>0</v>
      </c>
      <c r="BJ451" s="40" t="s">
        <v>37</v>
      </c>
      <c r="BK451" s="91">
        <f>ROUND($I$451*$H$451,2)</f>
        <v>0</v>
      </c>
      <c r="BL451" s="40" t="s">
        <v>94</v>
      </c>
      <c r="BM451" s="40" t="s">
        <v>855</v>
      </c>
    </row>
    <row r="452" spans="2:65" s="6" customFormat="1" ht="15.75" customHeight="1">
      <c r="B452" s="92"/>
      <c r="D452" s="93" t="s">
        <v>95</v>
      </c>
      <c r="E452" s="94"/>
      <c r="F452" s="94" t="s">
        <v>856</v>
      </c>
      <c r="H452" s="95">
        <v>14</v>
      </c>
      <c r="L452" s="92"/>
      <c r="M452" s="96"/>
      <c r="T452" s="97"/>
      <c r="AT452" s="98" t="s">
        <v>95</v>
      </c>
      <c r="AU452" s="98" t="s">
        <v>38</v>
      </c>
      <c r="AV452" s="98" t="s">
        <v>38</v>
      </c>
      <c r="AW452" s="98" t="s">
        <v>52</v>
      </c>
      <c r="AX452" s="98" t="s">
        <v>36</v>
      </c>
      <c r="AY452" s="98" t="s">
        <v>88</v>
      </c>
    </row>
    <row r="453" spans="2:65" s="6" customFormat="1" ht="15.75" customHeight="1">
      <c r="B453" s="92"/>
      <c r="D453" s="107" t="s">
        <v>95</v>
      </c>
      <c r="E453" s="98"/>
      <c r="F453" s="94" t="s">
        <v>857</v>
      </c>
      <c r="H453" s="95">
        <v>15</v>
      </c>
      <c r="L453" s="92"/>
      <c r="M453" s="96"/>
      <c r="T453" s="97"/>
      <c r="AT453" s="98" t="s">
        <v>95</v>
      </c>
      <c r="AU453" s="98" t="s">
        <v>38</v>
      </c>
      <c r="AV453" s="98" t="s">
        <v>38</v>
      </c>
      <c r="AW453" s="98" t="s">
        <v>52</v>
      </c>
      <c r="AX453" s="98" t="s">
        <v>36</v>
      </c>
      <c r="AY453" s="98" t="s">
        <v>88</v>
      </c>
    </row>
    <row r="454" spans="2:65" s="6" customFormat="1" ht="15.75" customHeight="1">
      <c r="B454" s="16"/>
      <c r="C454" s="99" t="s">
        <v>236</v>
      </c>
      <c r="D454" s="99" t="s">
        <v>99</v>
      </c>
      <c r="E454" s="100" t="s">
        <v>858</v>
      </c>
      <c r="F454" s="101" t="s">
        <v>859</v>
      </c>
      <c r="G454" s="102" t="s">
        <v>108</v>
      </c>
      <c r="H454" s="103">
        <v>85</v>
      </c>
      <c r="I454" s="104"/>
      <c r="J454" s="104">
        <f>ROUND($I$454*$H$454,2)</f>
        <v>0</v>
      </c>
      <c r="K454" s="101"/>
      <c r="L454" s="105"/>
      <c r="M454" s="101"/>
      <c r="N454" s="106" t="s">
        <v>25</v>
      </c>
      <c r="O454" s="89">
        <v>0</v>
      </c>
      <c r="P454" s="89">
        <f>$O$454*$H$454</f>
        <v>0</v>
      </c>
      <c r="Q454" s="89">
        <v>3.7999999999999999E-2</v>
      </c>
      <c r="R454" s="89">
        <f>$Q$454*$H$454</f>
        <v>3.23</v>
      </c>
      <c r="S454" s="89">
        <v>0</v>
      </c>
      <c r="T454" s="90">
        <f>$S$454*$H$454</f>
        <v>0</v>
      </c>
      <c r="AR454" s="40" t="s">
        <v>103</v>
      </c>
      <c r="AT454" s="40" t="s">
        <v>99</v>
      </c>
      <c r="AU454" s="40" t="s">
        <v>38</v>
      </c>
      <c r="AY454" s="6" t="s">
        <v>88</v>
      </c>
      <c r="BE454" s="91">
        <f>IF($N$454="základní",$J$454,0)</f>
        <v>0</v>
      </c>
      <c r="BF454" s="91">
        <f>IF($N$454="snížená",$J$454,0)</f>
        <v>0</v>
      </c>
      <c r="BG454" s="91">
        <f>IF($N$454="zákl. přenesená",$J$454,0)</f>
        <v>0</v>
      </c>
      <c r="BH454" s="91">
        <f>IF($N$454="sníž. přenesená",$J$454,0)</f>
        <v>0</v>
      </c>
      <c r="BI454" s="91">
        <f>IF($N$454="nulová",$J$454,0)</f>
        <v>0</v>
      </c>
      <c r="BJ454" s="40" t="s">
        <v>37</v>
      </c>
      <c r="BK454" s="91">
        <f>ROUND($I$454*$H$454,2)</f>
        <v>0</v>
      </c>
      <c r="BL454" s="40" t="s">
        <v>94</v>
      </c>
      <c r="BM454" s="40" t="s">
        <v>860</v>
      </c>
    </row>
    <row r="455" spans="2:65" s="6" customFormat="1" ht="15.75" customHeight="1">
      <c r="B455" s="92"/>
      <c r="D455" s="93" t="s">
        <v>95</v>
      </c>
      <c r="E455" s="94"/>
      <c r="F455" s="94" t="s">
        <v>861</v>
      </c>
      <c r="H455" s="95">
        <v>81</v>
      </c>
      <c r="L455" s="92"/>
      <c r="M455" s="96"/>
      <c r="T455" s="97"/>
      <c r="AT455" s="98" t="s">
        <v>95</v>
      </c>
      <c r="AU455" s="98" t="s">
        <v>38</v>
      </c>
      <c r="AV455" s="98" t="s">
        <v>38</v>
      </c>
      <c r="AW455" s="98" t="s">
        <v>52</v>
      </c>
      <c r="AX455" s="98" t="s">
        <v>36</v>
      </c>
      <c r="AY455" s="98" t="s">
        <v>88</v>
      </c>
    </row>
    <row r="456" spans="2:65" s="6" customFormat="1" ht="15.75" customHeight="1">
      <c r="B456" s="92"/>
      <c r="D456" s="107" t="s">
        <v>95</v>
      </c>
      <c r="E456" s="98"/>
      <c r="F456" s="94" t="s">
        <v>862</v>
      </c>
      <c r="H456" s="95">
        <v>4</v>
      </c>
      <c r="L456" s="92"/>
      <c r="M456" s="96"/>
      <c r="T456" s="97"/>
      <c r="AT456" s="98" t="s">
        <v>95</v>
      </c>
      <c r="AU456" s="98" t="s">
        <v>38</v>
      </c>
      <c r="AV456" s="98" t="s">
        <v>38</v>
      </c>
      <c r="AW456" s="98" t="s">
        <v>52</v>
      </c>
      <c r="AX456" s="98" t="s">
        <v>36</v>
      </c>
      <c r="AY456" s="98" t="s">
        <v>88</v>
      </c>
    </row>
    <row r="457" spans="2:65" s="6" customFormat="1" ht="15.75" customHeight="1">
      <c r="B457" s="16"/>
      <c r="C457" s="81" t="s">
        <v>239</v>
      </c>
      <c r="D457" s="81" t="s">
        <v>90</v>
      </c>
      <c r="E457" s="82" t="s">
        <v>189</v>
      </c>
      <c r="F457" s="83" t="s">
        <v>190</v>
      </c>
      <c r="G457" s="84" t="s">
        <v>93</v>
      </c>
      <c r="H457" s="85">
        <v>1374.3</v>
      </c>
      <c r="I457" s="86"/>
      <c r="J457" s="86">
        <f>ROUND($I$457*$H$457,2)</f>
        <v>0</v>
      </c>
      <c r="K457" s="83"/>
      <c r="L457" s="16"/>
      <c r="M457" s="87"/>
      <c r="N457" s="88" t="s">
        <v>26</v>
      </c>
      <c r="O457" s="89">
        <v>0.11</v>
      </c>
      <c r="P457" s="89">
        <f>$O$457*$H$457</f>
        <v>151.173</v>
      </c>
      <c r="Q457" s="89">
        <v>0</v>
      </c>
      <c r="R457" s="89">
        <f>$Q$457*$H$457</f>
        <v>0</v>
      </c>
      <c r="S457" s="89">
        <v>0</v>
      </c>
      <c r="T457" s="90">
        <f>$S$457*$H$457</f>
        <v>0</v>
      </c>
      <c r="AR457" s="40" t="s">
        <v>94</v>
      </c>
      <c r="AT457" s="40" t="s">
        <v>90</v>
      </c>
      <c r="AU457" s="40" t="s">
        <v>38</v>
      </c>
      <c r="AY457" s="6" t="s">
        <v>88</v>
      </c>
      <c r="BE457" s="91">
        <f>IF($N$457="základní",$J$457,0)</f>
        <v>0</v>
      </c>
      <c r="BF457" s="91">
        <f>IF($N$457="snížená",$J$457,0)</f>
        <v>0</v>
      </c>
      <c r="BG457" s="91">
        <f>IF($N$457="zákl. přenesená",$J$457,0)</f>
        <v>0</v>
      </c>
      <c r="BH457" s="91">
        <f>IF($N$457="sníž. přenesená",$J$457,0)</f>
        <v>0</v>
      </c>
      <c r="BI457" s="91">
        <f>IF($N$457="nulová",$J$457,0)</f>
        <v>0</v>
      </c>
      <c r="BJ457" s="40" t="s">
        <v>38</v>
      </c>
      <c r="BK457" s="91">
        <f>ROUND($I$457*$H$457,2)</f>
        <v>0</v>
      </c>
      <c r="BL457" s="40" t="s">
        <v>94</v>
      </c>
      <c r="BM457" s="40" t="s">
        <v>863</v>
      </c>
    </row>
    <row r="458" spans="2:65" s="6" customFormat="1" ht="15.75" customHeight="1">
      <c r="B458" s="92"/>
      <c r="D458" s="93" t="s">
        <v>95</v>
      </c>
      <c r="E458" s="94"/>
      <c r="F458" s="94" t="s">
        <v>864</v>
      </c>
      <c r="H458" s="95">
        <v>157.19999999999999</v>
      </c>
      <c r="L458" s="92"/>
      <c r="M458" s="96"/>
      <c r="T458" s="97"/>
      <c r="AT458" s="98" t="s">
        <v>95</v>
      </c>
      <c r="AU458" s="98" t="s">
        <v>38</v>
      </c>
      <c r="AV458" s="98" t="s">
        <v>38</v>
      </c>
      <c r="AW458" s="98" t="s">
        <v>52</v>
      </c>
      <c r="AX458" s="98" t="s">
        <v>36</v>
      </c>
      <c r="AY458" s="98" t="s">
        <v>88</v>
      </c>
    </row>
    <row r="459" spans="2:65" s="6" customFormat="1" ht="15.75" customHeight="1">
      <c r="B459" s="92"/>
      <c r="D459" s="107" t="s">
        <v>95</v>
      </c>
      <c r="E459" s="98"/>
      <c r="F459" s="94" t="s">
        <v>865</v>
      </c>
      <c r="H459" s="95">
        <v>202.3</v>
      </c>
      <c r="L459" s="92"/>
      <c r="M459" s="96"/>
      <c r="T459" s="97"/>
      <c r="AT459" s="98" t="s">
        <v>95</v>
      </c>
      <c r="AU459" s="98" t="s">
        <v>38</v>
      </c>
      <c r="AV459" s="98" t="s">
        <v>38</v>
      </c>
      <c r="AW459" s="98" t="s">
        <v>52</v>
      </c>
      <c r="AX459" s="98" t="s">
        <v>36</v>
      </c>
      <c r="AY459" s="98" t="s">
        <v>88</v>
      </c>
    </row>
    <row r="460" spans="2:65" s="6" customFormat="1" ht="15.75" customHeight="1">
      <c r="B460" s="92"/>
      <c r="D460" s="107" t="s">
        <v>95</v>
      </c>
      <c r="E460" s="98"/>
      <c r="F460" s="94" t="s">
        <v>866</v>
      </c>
      <c r="H460" s="95">
        <v>473.4</v>
      </c>
      <c r="L460" s="92"/>
      <c r="M460" s="96"/>
      <c r="T460" s="97"/>
      <c r="AT460" s="98" t="s">
        <v>95</v>
      </c>
      <c r="AU460" s="98" t="s">
        <v>38</v>
      </c>
      <c r="AV460" s="98" t="s">
        <v>38</v>
      </c>
      <c r="AW460" s="98" t="s">
        <v>52</v>
      </c>
      <c r="AX460" s="98" t="s">
        <v>36</v>
      </c>
      <c r="AY460" s="98" t="s">
        <v>88</v>
      </c>
    </row>
    <row r="461" spans="2:65" s="6" customFormat="1" ht="15.75" customHeight="1">
      <c r="B461" s="92"/>
      <c r="D461" s="107" t="s">
        <v>95</v>
      </c>
      <c r="E461" s="98"/>
      <c r="F461" s="94" t="s">
        <v>867</v>
      </c>
      <c r="H461" s="95">
        <v>541.4</v>
      </c>
      <c r="L461" s="92"/>
      <c r="M461" s="96"/>
      <c r="T461" s="97"/>
      <c r="AT461" s="98" t="s">
        <v>95</v>
      </c>
      <c r="AU461" s="98" t="s">
        <v>38</v>
      </c>
      <c r="AV461" s="98" t="s">
        <v>38</v>
      </c>
      <c r="AW461" s="98" t="s">
        <v>52</v>
      </c>
      <c r="AX461" s="98" t="s">
        <v>36</v>
      </c>
      <c r="AY461" s="98" t="s">
        <v>88</v>
      </c>
    </row>
    <row r="462" spans="2:65" s="6" customFormat="1" ht="15.75" customHeight="1">
      <c r="B462" s="16"/>
      <c r="C462" s="81" t="s">
        <v>242</v>
      </c>
      <c r="D462" s="81" t="s">
        <v>90</v>
      </c>
      <c r="E462" s="82" t="s">
        <v>192</v>
      </c>
      <c r="F462" s="83" t="s">
        <v>193</v>
      </c>
      <c r="G462" s="84" t="s">
        <v>93</v>
      </c>
      <c r="H462" s="85">
        <v>82458</v>
      </c>
      <c r="I462" s="86"/>
      <c r="J462" s="86">
        <f>ROUND($I$462*$H$462,2)</f>
        <v>0</v>
      </c>
      <c r="K462" s="83"/>
      <c r="L462" s="16"/>
      <c r="M462" s="87"/>
      <c r="N462" s="88" t="s">
        <v>26</v>
      </c>
      <c r="O462" s="89">
        <v>0</v>
      </c>
      <c r="P462" s="89">
        <f>$O$462*$H$462</f>
        <v>0</v>
      </c>
      <c r="Q462" s="89">
        <v>0</v>
      </c>
      <c r="R462" s="89">
        <f>$Q$462*$H$462</f>
        <v>0</v>
      </c>
      <c r="S462" s="89">
        <v>0</v>
      </c>
      <c r="T462" s="90">
        <f>$S$462*$H$462</f>
        <v>0</v>
      </c>
      <c r="AR462" s="40" t="s">
        <v>94</v>
      </c>
      <c r="AT462" s="40" t="s">
        <v>90</v>
      </c>
      <c r="AU462" s="40" t="s">
        <v>38</v>
      </c>
      <c r="AY462" s="6" t="s">
        <v>88</v>
      </c>
      <c r="BE462" s="91">
        <f>IF($N$462="základní",$J$462,0)</f>
        <v>0</v>
      </c>
      <c r="BF462" s="91">
        <f>IF($N$462="snížená",$J$462,0)</f>
        <v>0</v>
      </c>
      <c r="BG462" s="91">
        <f>IF($N$462="zákl. přenesená",$J$462,0)</f>
        <v>0</v>
      </c>
      <c r="BH462" s="91">
        <f>IF($N$462="sníž. přenesená",$J$462,0)</f>
        <v>0</v>
      </c>
      <c r="BI462" s="91">
        <f>IF($N$462="nulová",$J$462,0)</f>
        <v>0</v>
      </c>
      <c r="BJ462" s="40" t="s">
        <v>38</v>
      </c>
      <c r="BK462" s="91">
        <f>ROUND($I$462*$H$462,2)</f>
        <v>0</v>
      </c>
      <c r="BL462" s="40" t="s">
        <v>94</v>
      </c>
      <c r="BM462" s="40" t="s">
        <v>868</v>
      </c>
    </row>
    <row r="463" spans="2:65" s="6" customFormat="1" ht="15.75" customHeight="1">
      <c r="B463" s="92"/>
      <c r="D463" s="93" t="s">
        <v>95</v>
      </c>
      <c r="E463" s="94"/>
      <c r="F463" s="94" t="s">
        <v>869</v>
      </c>
      <c r="H463" s="95">
        <v>82458</v>
      </c>
      <c r="L463" s="92"/>
      <c r="M463" s="96"/>
      <c r="T463" s="97"/>
      <c r="AT463" s="98" t="s">
        <v>95</v>
      </c>
      <c r="AU463" s="98" t="s">
        <v>38</v>
      </c>
      <c r="AV463" s="98" t="s">
        <v>38</v>
      </c>
      <c r="AW463" s="98" t="s">
        <v>52</v>
      </c>
      <c r="AX463" s="98" t="s">
        <v>36</v>
      </c>
      <c r="AY463" s="98" t="s">
        <v>88</v>
      </c>
    </row>
    <row r="464" spans="2:65" s="6" customFormat="1" ht="15.75" customHeight="1">
      <c r="B464" s="16"/>
      <c r="C464" s="81" t="s">
        <v>245</v>
      </c>
      <c r="D464" s="81" t="s">
        <v>90</v>
      </c>
      <c r="E464" s="82" t="s">
        <v>195</v>
      </c>
      <c r="F464" s="83" t="s">
        <v>196</v>
      </c>
      <c r="G464" s="84" t="s">
        <v>93</v>
      </c>
      <c r="H464" s="85">
        <v>1374.3</v>
      </c>
      <c r="I464" s="86"/>
      <c r="J464" s="86">
        <f>ROUND($I$464*$H$464,2)</f>
        <v>0</v>
      </c>
      <c r="K464" s="83"/>
      <c r="L464" s="16"/>
      <c r="M464" s="87"/>
      <c r="N464" s="88" t="s">
        <v>26</v>
      </c>
      <c r="O464" s="89">
        <v>6.9000000000000006E-2</v>
      </c>
      <c r="P464" s="89">
        <f>$O$464*$H$464</f>
        <v>94.826700000000002</v>
      </c>
      <c r="Q464" s="89">
        <v>0</v>
      </c>
      <c r="R464" s="89">
        <f>$Q$464*$H$464</f>
        <v>0</v>
      </c>
      <c r="S464" s="89">
        <v>0</v>
      </c>
      <c r="T464" s="90">
        <f>$S$464*$H$464</f>
        <v>0</v>
      </c>
      <c r="AR464" s="40" t="s">
        <v>94</v>
      </c>
      <c r="AT464" s="40" t="s">
        <v>90</v>
      </c>
      <c r="AU464" s="40" t="s">
        <v>38</v>
      </c>
      <c r="AY464" s="6" t="s">
        <v>88</v>
      </c>
      <c r="BE464" s="91">
        <f>IF($N$464="základní",$J$464,0)</f>
        <v>0</v>
      </c>
      <c r="BF464" s="91">
        <f>IF($N$464="snížená",$J$464,0)</f>
        <v>0</v>
      </c>
      <c r="BG464" s="91">
        <f>IF($N$464="zákl. přenesená",$J$464,0)</f>
        <v>0</v>
      </c>
      <c r="BH464" s="91">
        <f>IF($N$464="sníž. přenesená",$J$464,0)</f>
        <v>0</v>
      </c>
      <c r="BI464" s="91">
        <f>IF($N$464="nulová",$J$464,0)</f>
        <v>0</v>
      </c>
      <c r="BJ464" s="40" t="s">
        <v>38</v>
      </c>
      <c r="BK464" s="91">
        <f>ROUND($I$464*$H$464,2)</f>
        <v>0</v>
      </c>
      <c r="BL464" s="40" t="s">
        <v>94</v>
      </c>
      <c r="BM464" s="40" t="s">
        <v>870</v>
      </c>
    </row>
    <row r="465" spans="2:65" s="6" customFormat="1" ht="15.75" customHeight="1">
      <c r="B465" s="16"/>
      <c r="C465" s="84" t="s">
        <v>247</v>
      </c>
      <c r="D465" s="84" t="s">
        <v>90</v>
      </c>
      <c r="E465" s="82" t="s">
        <v>198</v>
      </c>
      <c r="F465" s="83" t="s">
        <v>199</v>
      </c>
      <c r="G465" s="84" t="s">
        <v>93</v>
      </c>
      <c r="H465" s="85">
        <v>1374.3</v>
      </c>
      <c r="I465" s="86"/>
      <c r="J465" s="86">
        <f>ROUND($I$465*$H$465,2)</f>
        <v>0</v>
      </c>
      <c r="K465" s="83"/>
      <c r="L465" s="16"/>
      <c r="M465" s="87"/>
      <c r="N465" s="88" t="s">
        <v>25</v>
      </c>
      <c r="O465" s="89">
        <v>4.9000000000000002E-2</v>
      </c>
      <c r="P465" s="89">
        <f>$O$465*$H$465</f>
        <v>67.340699999999998</v>
      </c>
      <c r="Q465" s="89">
        <v>0</v>
      </c>
      <c r="R465" s="89">
        <f>$Q$465*$H$465</f>
        <v>0</v>
      </c>
      <c r="S465" s="89">
        <v>0</v>
      </c>
      <c r="T465" s="90">
        <f>$S$465*$H$465</f>
        <v>0</v>
      </c>
      <c r="AR465" s="40" t="s">
        <v>94</v>
      </c>
      <c r="AT465" s="40" t="s">
        <v>90</v>
      </c>
      <c r="AU465" s="40" t="s">
        <v>38</v>
      </c>
      <c r="AY465" s="40" t="s">
        <v>88</v>
      </c>
      <c r="BE465" s="91">
        <f>IF($N$465="základní",$J$465,0)</f>
        <v>0</v>
      </c>
      <c r="BF465" s="91">
        <f>IF($N$465="snížená",$J$465,0)</f>
        <v>0</v>
      </c>
      <c r="BG465" s="91">
        <f>IF($N$465="zákl. přenesená",$J$465,0)</f>
        <v>0</v>
      </c>
      <c r="BH465" s="91">
        <f>IF($N$465="sníž. přenesená",$J$465,0)</f>
        <v>0</v>
      </c>
      <c r="BI465" s="91">
        <f>IF($N$465="nulová",$J$465,0)</f>
        <v>0</v>
      </c>
      <c r="BJ465" s="40" t="s">
        <v>37</v>
      </c>
      <c r="BK465" s="91">
        <f>ROUND($I$465*$H$465,2)</f>
        <v>0</v>
      </c>
      <c r="BL465" s="40" t="s">
        <v>94</v>
      </c>
      <c r="BM465" s="40" t="s">
        <v>871</v>
      </c>
    </row>
    <row r="466" spans="2:65" s="6" customFormat="1" ht="15.75" customHeight="1">
      <c r="B466" s="16"/>
      <c r="C466" s="84" t="s">
        <v>250</v>
      </c>
      <c r="D466" s="84" t="s">
        <v>90</v>
      </c>
      <c r="E466" s="82" t="s">
        <v>201</v>
      </c>
      <c r="F466" s="83" t="s">
        <v>202</v>
      </c>
      <c r="G466" s="84" t="s">
        <v>93</v>
      </c>
      <c r="H466" s="85">
        <v>82458</v>
      </c>
      <c r="I466" s="86"/>
      <c r="J466" s="86">
        <f>ROUND($I$466*$H$466,2)</f>
        <v>0</v>
      </c>
      <c r="K466" s="83"/>
      <c r="L466" s="16"/>
      <c r="M466" s="87"/>
      <c r="N466" s="88" t="s">
        <v>25</v>
      </c>
      <c r="O466" s="89">
        <v>0</v>
      </c>
      <c r="P466" s="89">
        <f>$O$466*$H$466</f>
        <v>0</v>
      </c>
      <c r="Q466" s="89">
        <v>0</v>
      </c>
      <c r="R466" s="89">
        <f>$Q$466*$H$466</f>
        <v>0</v>
      </c>
      <c r="S466" s="89">
        <v>0</v>
      </c>
      <c r="T466" s="90">
        <f>$S$466*$H$466</f>
        <v>0</v>
      </c>
      <c r="AR466" s="40" t="s">
        <v>94</v>
      </c>
      <c r="AT466" s="40" t="s">
        <v>90</v>
      </c>
      <c r="AU466" s="40" t="s">
        <v>38</v>
      </c>
      <c r="AY466" s="40" t="s">
        <v>88</v>
      </c>
      <c r="BE466" s="91">
        <f>IF($N$466="základní",$J$466,0)</f>
        <v>0</v>
      </c>
      <c r="BF466" s="91">
        <f>IF($N$466="snížená",$J$466,0)</f>
        <v>0</v>
      </c>
      <c r="BG466" s="91">
        <f>IF($N$466="zákl. přenesená",$J$466,0)</f>
        <v>0</v>
      </c>
      <c r="BH466" s="91">
        <f>IF($N$466="sníž. přenesená",$J$466,0)</f>
        <v>0</v>
      </c>
      <c r="BI466" s="91">
        <f>IF($N$466="nulová",$J$466,0)</f>
        <v>0</v>
      </c>
      <c r="BJ466" s="40" t="s">
        <v>37</v>
      </c>
      <c r="BK466" s="91">
        <f>ROUND($I$466*$H$466,2)</f>
        <v>0</v>
      </c>
      <c r="BL466" s="40" t="s">
        <v>94</v>
      </c>
      <c r="BM466" s="40" t="s">
        <v>872</v>
      </c>
    </row>
    <row r="467" spans="2:65" s="6" customFormat="1" ht="15.75" customHeight="1">
      <c r="B467" s="16"/>
      <c r="C467" s="84" t="s">
        <v>253</v>
      </c>
      <c r="D467" s="84" t="s">
        <v>90</v>
      </c>
      <c r="E467" s="82" t="s">
        <v>204</v>
      </c>
      <c r="F467" s="83" t="s">
        <v>205</v>
      </c>
      <c r="G467" s="84" t="s">
        <v>93</v>
      </c>
      <c r="H467" s="85">
        <v>1374.3</v>
      </c>
      <c r="I467" s="86"/>
      <c r="J467" s="86">
        <f>ROUND($I$467*$H$467,2)</f>
        <v>0</v>
      </c>
      <c r="K467" s="83"/>
      <c r="L467" s="16"/>
      <c r="M467" s="87"/>
      <c r="N467" s="88" t="s">
        <v>25</v>
      </c>
      <c r="O467" s="89">
        <v>3.3000000000000002E-2</v>
      </c>
      <c r="P467" s="89">
        <f>$O$467*$H$467</f>
        <v>45.351900000000001</v>
      </c>
      <c r="Q467" s="89">
        <v>0</v>
      </c>
      <c r="R467" s="89">
        <f>$Q$467*$H$467</f>
        <v>0</v>
      </c>
      <c r="S467" s="89">
        <v>0</v>
      </c>
      <c r="T467" s="90">
        <f>$S$467*$H$467</f>
        <v>0</v>
      </c>
      <c r="AR467" s="40" t="s">
        <v>94</v>
      </c>
      <c r="AT467" s="40" t="s">
        <v>90</v>
      </c>
      <c r="AU467" s="40" t="s">
        <v>38</v>
      </c>
      <c r="AY467" s="40" t="s">
        <v>88</v>
      </c>
      <c r="BE467" s="91">
        <f>IF($N$467="základní",$J$467,0)</f>
        <v>0</v>
      </c>
      <c r="BF467" s="91">
        <f>IF($N$467="snížená",$J$467,0)</f>
        <v>0</v>
      </c>
      <c r="BG467" s="91">
        <f>IF($N$467="zákl. přenesená",$J$467,0)</f>
        <v>0</v>
      </c>
      <c r="BH467" s="91">
        <f>IF($N$467="sníž. přenesená",$J$467,0)</f>
        <v>0</v>
      </c>
      <c r="BI467" s="91">
        <f>IF($N$467="nulová",$J$467,0)</f>
        <v>0</v>
      </c>
      <c r="BJ467" s="40" t="s">
        <v>37</v>
      </c>
      <c r="BK467" s="91">
        <f>ROUND($I$467*$H$467,2)</f>
        <v>0</v>
      </c>
      <c r="BL467" s="40" t="s">
        <v>94</v>
      </c>
      <c r="BM467" s="40" t="s">
        <v>873</v>
      </c>
    </row>
    <row r="468" spans="2:65" s="6" customFormat="1" ht="15.75" customHeight="1">
      <c r="B468" s="16"/>
      <c r="C468" s="84" t="s">
        <v>258</v>
      </c>
      <c r="D468" s="84" t="s">
        <v>90</v>
      </c>
      <c r="E468" s="82" t="s">
        <v>874</v>
      </c>
      <c r="F468" s="83" t="s">
        <v>875</v>
      </c>
      <c r="G468" s="84" t="s">
        <v>93</v>
      </c>
      <c r="H468" s="85">
        <v>3.915</v>
      </c>
      <c r="I468" s="86"/>
      <c r="J468" s="86">
        <f>ROUND($I$468*$H$468,2)</f>
        <v>0</v>
      </c>
      <c r="K468" s="83"/>
      <c r="L468" s="16"/>
      <c r="M468" s="87"/>
      <c r="N468" s="88" t="s">
        <v>25</v>
      </c>
      <c r="O468" s="89">
        <v>0.25700000000000001</v>
      </c>
      <c r="P468" s="89">
        <f>$O$468*$H$468</f>
        <v>1.0061550000000001</v>
      </c>
      <c r="Q468" s="89">
        <v>0</v>
      </c>
      <c r="R468" s="89">
        <f>$Q$468*$H$468</f>
        <v>0</v>
      </c>
      <c r="S468" s="89">
        <v>0</v>
      </c>
      <c r="T468" s="90">
        <f>$S$468*$H$468</f>
        <v>0</v>
      </c>
      <c r="AR468" s="40" t="s">
        <v>94</v>
      </c>
      <c r="AT468" s="40" t="s">
        <v>90</v>
      </c>
      <c r="AU468" s="40" t="s">
        <v>38</v>
      </c>
      <c r="AY468" s="40" t="s">
        <v>88</v>
      </c>
      <c r="BE468" s="91">
        <f>IF($N$468="základní",$J$468,0)</f>
        <v>0</v>
      </c>
      <c r="BF468" s="91">
        <f>IF($N$468="snížená",$J$468,0)</f>
        <v>0</v>
      </c>
      <c r="BG468" s="91">
        <f>IF($N$468="zákl. přenesená",$J$468,0)</f>
        <v>0</v>
      </c>
      <c r="BH468" s="91">
        <f>IF($N$468="sníž. přenesená",$J$468,0)</f>
        <v>0</v>
      </c>
      <c r="BI468" s="91">
        <f>IF($N$468="nulová",$J$468,0)</f>
        <v>0</v>
      </c>
      <c r="BJ468" s="40" t="s">
        <v>37</v>
      </c>
      <c r="BK468" s="91">
        <f>ROUND($I$468*$H$468,2)</f>
        <v>0</v>
      </c>
      <c r="BL468" s="40" t="s">
        <v>94</v>
      </c>
      <c r="BM468" s="40" t="s">
        <v>876</v>
      </c>
    </row>
    <row r="469" spans="2:65" s="6" customFormat="1" ht="15.75" customHeight="1">
      <c r="B469" s="92"/>
      <c r="D469" s="93" t="s">
        <v>95</v>
      </c>
      <c r="E469" s="94"/>
      <c r="F469" s="94" t="s">
        <v>648</v>
      </c>
      <c r="H469" s="95">
        <v>3.915</v>
      </c>
      <c r="L469" s="92"/>
      <c r="M469" s="96"/>
      <c r="T469" s="97"/>
      <c r="AT469" s="98" t="s">
        <v>95</v>
      </c>
      <c r="AU469" s="98" t="s">
        <v>38</v>
      </c>
      <c r="AV469" s="98" t="s">
        <v>38</v>
      </c>
      <c r="AW469" s="98" t="s">
        <v>52</v>
      </c>
      <c r="AX469" s="98" t="s">
        <v>36</v>
      </c>
      <c r="AY469" s="98" t="s">
        <v>88</v>
      </c>
    </row>
    <row r="470" spans="2:65" s="6" customFormat="1" ht="27" customHeight="1">
      <c r="B470" s="16"/>
      <c r="C470" s="81" t="s">
        <v>259</v>
      </c>
      <c r="D470" s="81" t="s">
        <v>90</v>
      </c>
      <c r="E470" s="82" t="s">
        <v>207</v>
      </c>
      <c r="F470" s="83" t="s">
        <v>208</v>
      </c>
      <c r="G470" s="84" t="s">
        <v>209</v>
      </c>
      <c r="H470" s="85">
        <v>1</v>
      </c>
      <c r="I470" s="86"/>
      <c r="J470" s="86">
        <f>ROUND($I$470*$H$470,2)</f>
        <v>0</v>
      </c>
      <c r="K470" s="83"/>
      <c r="L470" s="16"/>
      <c r="M470" s="87"/>
      <c r="N470" s="88" t="s">
        <v>25</v>
      </c>
      <c r="O470" s="89">
        <v>0.308</v>
      </c>
      <c r="P470" s="89">
        <f>$O$470*$H$470</f>
        <v>0.308</v>
      </c>
      <c r="Q470" s="89">
        <v>4.0000000000000003E-5</v>
      </c>
      <c r="R470" s="89">
        <f>$Q$470*$H$470</f>
        <v>4.0000000000000003E-5</v>
      </c>
      <c r="S470" s="89">
        <v>0</v>
      </c>
      <c r="T470" s="90">
        <f>$S$470*$H$470</f>
        <v>0</v>
      </c>
      <c r="AR470" s="40" t="s">
        <v>94</v>
      </c>
      <c r="AT470" s="40" t="s">
        <v>90</v>
      </c>
      <c r="AU470" s="40" t="s">
        <v>38</v>
      </c>
      <c r="AY470" s="6" t="s">
        <v>88</v>
      </c>
      <c r="BE470" s="91">
        <f>IF($N$470="základní",$J$470,0)</f>
        <v>0</v>
      </c>
      <c r="BF470" s="91">
        <f>IF($N$470="snížená",$J$470,0)</f>
        <v>0</v>
      </c>
      <c r="BG470" s="91">
        <f>IF($N$470="zákl. přenesená",$J$470,0)</f>
        <v>0</v>
      </c>
      <c r="BH470" s="91">
        <f>IF($N$470="sníž. přenesená",$J$470,0)</f>
        <v>0</v>
      </c>
      <c r="BI470" s="91">
        <f>IF($N$470="nulová",$J$470,0)</f>
        <v>0</v>
      </c>
      <c r="BJ470" s="40" t="s">
        <v>37</v>
      </c>
      <c r="BK470" s="91">
        <f>ROUND($I$470*$H$470,2)</f>
        <v>0</v>
      </c>
      <c r="BL470" s="40" t="s">
        <v>94</v>
      </c>
      <c r="BM470" s="40" t="s">
        <v>877</v>
      </c>
    </row>
    <row r="471" spans="2:65" s="6" customFormat="1" ht="15.75" customHeight="1">
      <c r="B471" s="16"/>
      <c r="C471" s="84" t="s">
        <v>260</v>
      </c>
      <c r="D471" s="84" t="s">
        <v>90</v>
      </c>
      <c r="E471" s="82" t="s">
        <v>211</v>
      </c>
      <c r="F471" s="83" t="s">
        <v>212</v>
      </c>
      <c r="G471" s="84" t="s">
        <v>93</v>
      </c>
      <c r="H471" s="85">
        <v>455.7</v>
      </c>
      <c r="I471" s="86"/>
      <c r="J471" s="86">
        <f>ROUND($I$471*$H$471,2)</f>
        <v>0</v>
      </c>
      <c r="K471" s="83"/>
      <c r="L471" s="16"/>
      <c r="M471" s="87"/>
      <c r="N471" s="88" t="s">
        <v>25</v>
      </c>
      <c r="O471" s="89">
        <v>1.4999999999999999E-2</v>
      </c>
      <c r="P471" s="89">
        <f>$O$471*$H$471</f>
        <v>6.8354999999999997</v>
      </c>
      <c r="Q471" s="89">
        <v>0</v>
      </c>
      <c r="R471" s="89">
        <f>$Q$471*$H$471</f>
        <v>0</v>
      </c>
      <c r="S471" s="89">
        <v>0</v>
      </c>
      <c r="T471" s="90">
        <f>$S$471*$H$471</f>
        <v>0</v>
      </c>
      <c r="AR471" s="40" t="s">
        <v>94</v>
      </c>
      <c r="AT471" s="40" t="s">
        <v>90</v>
      </c>
      <c r="AU471" s="40" t="s">
        <v>38</v>
      </c>
      <c r="AY471" s="40" t="s">
        <v>88</v>
      </c>
      <c r="BE471" s="91">
        <f>IF($N$471="základní",$J$471,0)</f>
        <v>0</v>
      </c>
      <c r="BF471" s="91">
        <f>IF($N$471="snížená",$J$471,0)</f>
        <v>0</v>
      </c>
      <c r="BG471" s="91">
        <f>IF($N$471="zákl. přenesená",$J$471,0)</f>
        <v>0</v>
      </c>
      <c r="BH471" s="91">
        <f>IF($N$471="sníž. přenesená",$J$471,0)</f>
        <v>0</v>
      </c>
      <c r="BI471" s="91">
        <f>IF($N$471="nulová",$J$471,0)</f>
        <v>0</v>
      </c>
      <c r="BJ471" s="40" t="s">
        <v>37</v>
      </c>
      <c r="BK471" s="91">
        <f>ROUND($I$471*$H$471,2)</f>
        <v>0</v>
      </c>
      <c r="BL471" s="40" t="s">
        <v>94</v>
      </c>
      <c r="BM471" s="40" t="s">
        <v>878</v>
      </c>
    </row>
    <row r="472" spans="2:65" s="6" customFormat="1" ht="15.75" customHeight="1">
      <c r="B472" s="92"/>
      <c r="D472" s="93" t="s">
        <v>95</v>
      </c>
      <c r="E472" s="94"/>
      <c r="F472" s="94" t="s">
        <v>879</v>
      </c>
      <c r="H472" s="95">
        <v>164</v>
      </c>
      <c r="L472" s="92"/>
      <c r="M472" s="96"/>
      <c r="T472" s="97"/>
      <c r="AT472" s="98" t="s">
        <v>95</v>
      </c>
      <c r="AU472" s="98" t="s">
        <v>38</v>
      </c>
      <c r="AV472" s="98" t="s">
        <v>38</v>
      </c>
      <c r="AW472" s="98" t="s">
        <v>52</v>
      </c>
      <c r="AX472" s="98" t="s">
        <v>36</v>
      </c>
      <c r="AY472" s="98" t="s">
        <v>88</v>
      </c>
    </row>
    <row r="473" spans="2:65" s="6" customFormat="1" ht="15.75" customHeight="1">
      <c r="B473" s="92"/>
      <c r="D473" s="107" t="s">
        <v>95</v>
      </c>
      <c r="E473" s="98"/>
      <c r="F473" s="94" t="s">
        <v>880</v>
      </c>
      <c r="H473" s="95">
        <v>291.7</v>
      </c>
      <c r="L473" s="92"/>
      <c r="M473" s="96"/>
      <c r="T473" s="97"/>
      <c r="AT473" s="98" t="s">
        <v>95</v>
      </c>
      <c r="AU473" s="98" t="s">
        <v>38</v>
      </c>
      <c r="AV473" s="98" t="s">
        <v>38</v>
      </c>
      <c r="AW473" s="98" t="s">
        <v>52</v>
      </c>
      <c r="AX473" s="98" t="s">
        <v>36</v>
      </c>
      <c r="AY473" s="98" t="s">
        <v>88</v>
      </c>
    </row>
    <row r="474" spans="2:65" s="6" customFormat="1" ht="15.75" customHeight="1">
      <c r="B474" s="16"/>
      <c r="C474" s="81" t="s">
        <v>261</v>
      </c>
      <c r="D474" s="81" t="s">
        <v>90</v>
      </c>
      <c r="E474" s="82" t="s">
        <v>881</v>
      </c>
      <c r="F474" s="83" t="s">
        <v>882</v>
      </c>
      <c r="G474" s="84" t="s">
        <v>110</v>
      </c>
      <c r="H474" s="85">
        <v>0.73899999999999999</v>
      </c>
      <c r="I474" s="86"/>
      <c r="J474" s="86">
        <f>ROUND($I$474*$H$474,2)</f>
        <v>0</v>
      </c>
      <c r="K474" s="83"/>
      <c r="L474" s="16"/>
      <c r="M474" s="87"/>
      <c r="N474" s="88" t="s">
        <v>25</v>
      </c>
      <c r="O474" s="89">
        <v>6.4359999999999999</v>
      </c>
      <c r="P474" s="89">
        <f>$O$474*$H$474</f>
        <v>4.7562040000000003</v>
      </c>
      <c r="Q474" s="89">
        <v>0</v>
      </c>
      <c r="R474" s="89">
        <f>$Q$474*$H$474</f>
        <v>0</v>
      </c>
      <c r="S474" s="89">
        <v>2</v>
      </c>
      <c r="T474" s="90">
        <f>$S$474*$H$474</f>
        <v>1.478</v>
      </c>
      <c r="AR474" s="40" t="s">
        <v>94</v>
      </c>
      <c r="AT474" s="40" t="s">
        <v>90</v>
      </c>
      <c r="AU474" s="40" t="s">
        <v>38</v>
      </c>
      <c r="AY474" s="6" t="s">
        <v>88</v>
      </c>
      <c r="BE474" s="91">
        <f>IF($N$474="základní",$J$474,0)</f>
        <v>0</v>
      </c>
      <c r="BF474" s="91">
        <f>IF($N$474="snížená",$J$474,0)</f>
        <v>0</v>
      </c>
      <c r="BG474" s="91">
        <f>IF($N$474="zákl. přenesená",$J$474,0)</f>
        <v>0</v>
      </c>
      <c r="BH474" s="91">
        <f>IF($N$474="sníž. přenesená",$J$474,0)</f>
        <v>0</v>
      </c>
      <c r="BI474" s="91">
        <f>IF($N$474="nulová",$J$474,0)</f>
        <v>0</v>
      </c>
      <c r="BJ474" s="40" t="s">
        <v>37</v>
      </c>
      <c r="BK474" s="91">
        <f>ROUND($I$474*$H$474,2)</f>
        <v>0</v>
      </c>
      <c r="BL474" s="40" t="s">
        <v>94</v>
      </c>
      <c r="BM474" s="40" t="s">
        <v>883</v>
      </c>
    </row>
    <row r="475" spans="2:65" s="6" customFormat="1" ht="15.75" customHeight="1">
      <c r="B475" s="92"/>
      <c r="D475" s="93" t="s">
        <v>95</v>
      </c>
      <c r="E475" s="94"/>
      <c r="F475" s="94" t="s">
        <v>884</v>
      </c>
      <c r="H475" s="95">
        <v>0.73919999999999997</v>
      </c>
      <c r="L475" s="92"/>
      <c r="M475" s="96"/>
      <c r="T475" s="97"/>
      <c r="AT475" s="98" t="s">
        <v>95</v>
      </c>
      <c r="AU475" s="98" t="s">
        <v>38</v>
      </c>
      <c r="AV475" s="98" t="s">
        <v>38</v>
      </c>
      <c r="AW475" s="98" t="s">
        <v>52</v>
      </c>
      <c r="AX475" s="98" t="s">
        <v>36</v>
      </c>
      <c r="AY475" s="98" t="s">
        <v>88</v>
      </c>
    </row>
    <row r="476" spans="2:65" s="6" customFormat="1" ht="15.75" customHeight="1">
      <c r="B476" s="16"/>
      <c r="C476" s="81" t="s">
        <v>262</v>
      </c>
      <c r="D476" s="81" t="s">
        <v>90</v>
      </c>
      <c r="E476" s="82" t="s">
        <v>885</v>
      </c>
      <c r="F476" s="83" t="s">
        <v>886</v>
      </c>
      <c r="G476" s="84" t="s">
        <v>93</v>
      </c>
      <c r="H476" s="85">
        <v>11.5</v>
      </c>
      <c r="I476" s="86"/>
      <c r="J476" s="86">
        <f>ROUND($I$476*$H$476,2)</f>
        <v>0</v>
      </c>
      <c r="K476" s="83"/>
      <c r="L476" s="16"/>
      <c r="M476" s="87"/>
      <c r="N476" s="88" t="s">
        <v>25</v>
      </c>
      <c r="O476" s="89">
        <v>0.158</v>
      </c>
      <c r="P476" s="89">
        <f>$O$476*$H$476</f>
        <v>1.8169999999999999</v>
      </c>
      <c r="Q476" s="89">
        <v>6.8000000000000005E-4</v>
      </c>
      <c r="R476" s="89">
        <f>$Q$476*$H$476</f>
        <v>7.8200000000000006E-3</v>
      </c>
      <c r="S476" s="89">
        <v>0.113</v>
      </c>
      <c r="T476" s="90">
        <f>$S$476*$H$476</f>
        <v>1.2995000000000001</v>
      </c>
      <c r="AR476" s="40" t="s">
        <v>94</v>
      </c>
      <c r="AT476" s="40" t="s">
        <v>90</v>
      </c>
      <c r="AU476" s="40" t="s">
        <v>38</v>
      </c>
      <c r="AY476" s="6" t="s">
        <v>88</v>
      </c>
      <c r="BE476" s="91">
        <f>IF($N$476="základní",$J$476,0)</f>
        <v>0</v>
      </c>
      <c r="BF476" s="91">
        <f>IF($N$476="snížená",$J$476,0)</f>
        <v>0</v>
      </c>
      <c r="BG476" s="91">
        <f>IF($N$476="zákl. přenesená",$J$476,0)</f>
        <v>0</v>
      </c>
      <c r="BH476" s="91">
        <f>IF($N$476="sníž. přenesená",$J$476,0)</f>
        <v>0</v>
      </c>
      <c r="BI476" s="91">
        <f>IF($N$476="nulová",$J$476,0)</f>
        <v>0</v>
      </c>
      <c r="BJ476" s="40" t="s">
        <v>37</v>
      </c>
      <c r="BK476" s="91">
        <f>ROUND($I$476*$H$476,2)</f>
        <v>0</v>
      </c>
      <c r="BL476" s="40" t="s">
        <v>94</v>
      </c>
      <c r="BM476" s="40" t="s">
        <v>887</v>
      </c>
    </row>
    <row r="477" spans="2:65" s="6" customFormat="1" ht="15.75" customHeight="1">
      <c r="B477" s="92"/>
      <c r="D477" s="93" t="s">
        <v>95</v>
      </c>
      <c r="E477" s="94"/>
      <c r="F477" s="94" t="s">
        <v>888</v>
      </c>
      <c r="H477" s="95">
        <v>11.5</v>
      </c>
      <c r="L477" s="92"/>
      <c r="M477" s="96"/>
      <c r="T477" s="97"/>
      <c r="AT477" s="98" t="s">
        <v>95</v>
      </c>
      <c r="AU477" s="98" t="s">
        <v>38</v>
      </c>
      <c r="AV477" s="98" t="s">
        <v>38</v>
      </c>
      <c r="AW477" s="98" t="s">
        <v>52</v>
      </c>
      <c r="AX477" s="98" t="s">
        <v>36</v>
      </c>
      <c r="AY477" s="98" t="s">
        <v>88</v>
      </c>
    </row>
    <row r="478" spans="2:65" s="6" customFormat="1" ht="15.75" customHeight="1">
      <c r="B478" s="16"/>
      <c r="C478" s="81" t="s">
        <v>263</v>
      </c>
      <c r="D478" s="81" t="s">
        <v>90</v>
      </c>
      <c r="E478" s="82" t="s">
        <v>889</v>
      </c>
      <c r="F478" s="83" t="s">
        <v>890</v>
      </c>
      <c r="G478" s="84" t="s">
        <v>110</v>
      </c>
      <c r="H478" s="85">
        <v>1.22</v>
      </c>
      <c r="I478" s="86"/>
      <c r="J478" s="86">
        <f>ROUND($I$478*$H$478,2)</f>
        <v>0</v>
      </c>
      <c r="K478" s="83"/>
      <c r="L478" s="16"/>
      <c r="M478" s="87"/>
      <c r="N478" s="88" t="s">
        <v>25</v>
      </c>
      <c r="O478" s="89">
        <v>10.47</v>
      </c>
      <c r="P478" s="89">
        <f>$O$478*$H$478</f>
        <v>12.773400000000001</v>
      </c>
      <c r="Q478" s="89">
        <v>0</v>
      </c>
      <c r="R478" s="89">
        <f>$Q$478*$H$478</f>
        <v>0</v>
      </c>
      <c r="S478" s="89">
        <v>2.2000000000000002</v>
      </c>
      <c r="T478" s="90">
        <f>$S$478*$H$478</f>
        <v>2.6840000000000002</v>
      </c>
      <c r="AR478" s="40" t="s">
        <v>94</v>
      </c>
      <c r="AT478" s="40" t="s">
        <v>90</v>
      </c>
      <c r="AU478" s="40" t="s">
        <v>38</v>
      </c>
      <c r="AY478" s="6" t="s">
        <v>88</v>
      </c>
      <c r="BE478" s="91">
        <f>IF($N$478="základní",$J$478,0)</f>
        <v>0</v>
      </c>
      <c r="BF478" s="91">
        <f>IF($N$478="snížená",$J$478,0)</f>
        <v>0</v>
      </c>
      <c r="BG478" s="91">
        <f>IF($N$478="zákl. přenesená",$J$478,0)</f>
        <v>0</v>
      </c>
      <c r="BH478" s="91">
        <f>IF($N$478="sníž. přenesená",$J$478,0)</f>
        <v>0</v>
      </c>
      <c r="BI478" s="91">
        <f>IF($N$478="nulová",$J$478,0)</f>
        <v>0</v>
      </c>
      <c r="BJ478" s="40" t="s">
        <v>37</v>
      </c>
      <c r="BK478" s="91">
        <f>ROUND($I$478*$H$478,2)</f>
        <v>0</v>
      </c>
      <c r="BL478" s="40" t="s">
        <v>94</v>
      </c>
      <c r="BM478" s="40" t="s">
        <v>891</v>
      </c>
    </row>
    <row r="479" spans="2:65" s="6" customFormat="1" ht="15.75" customHeight="1">
      <c r="B479" s="92"/>
      <c r="D479" s="93" t="s">
        <v>95</v>
      </c>
      <c r="E479" s="94"/>
      <c r="F479" s="94" t="s">
        <v>832</v>
      </c>
      <c r="H479" s="95">
        <v>0.56999999999999995</v>
      </c>
      <c r="L479" s="92"/>
      <c r="M479" s="96"/>
      <c r="T479" s="97"/>
      <c r="AT479" s="98" t="s">
        <v>95</v>
      </c>
      <c r="AU479" s="98" t="s">
        <v>38</v>
      </c>
      <c r="AV479" s="98" t="s">
        <v>38</v>
      </c>
      <c r="AW479" s="98" t="s">
        <v>52</v>
      </c>
      <c r="AX479" s="98" t="s">
        <v>36</v>
      </c>
      <c r="AY479" s="98" t="s">
        <v>88</v>
      </c>
    </row>
    <row r="480" spans="2:65" s="6" customFormat="1" ht="15.75" customHeight="1">
      <c r="B480" s="92"/>
      <c r="D480" s="107" t="s">
        <v>95</v>
      </c>
      <c r="E480" s="98"/>
      <c r="F480" s="94" t="s">
        <v>833</v>
      </c>
      <c r="H480" s="95">
        <v>0.65</v>
      </c>
      <c r="L480" s="92"/>
      <c r="M480" s="96"/>
      <c r="T480" s="97"/>
      <c r="AT480" s="98" t="s">
        <v>95</v>
      </c>
      <c r="AU480" s="98" t="s">
        <v>38</v>
      </c>
      <c r="AV480" s="98" t="s">
        <v>38</v>
      </c>
      <c r="AW480" s="98" t="s">
        <v>52</v>
      </c>
      <c r="AX480" s="98" t="s">
        <v>36</v>
      </c>
      <c r="AY480" s="98" t="s">
        <v>88</v>
      </c>
    </row>
    <row r="481" spans="2:65" s="6" customFormat="1" ht="15.75" customHeight="1">
      <c r="B481" s="16"/>
      <c r="C481" s="81" t="s">
        <v>264</v>
      </c>
      <c r="D481" s="81" t="s">
        <v>90</v>
      </c>
      <c r="E481" s="82" t="s">
        <v>892</v>
      </c>
      <c r="F481" s="83" t="s">
        <v>893</v>
      </c>
      <c r="G481" s="84" t="s">
        <v>93</v>
      </c>
      <c r="H481" s="85">
        <v>194.46700000000001</v>
      </c>
      <c r="I481" s="86"/>
      <c r="J481" s="86">
        <f>ROUND($I$481*$H$481,2)</f>
        <v>0</v>
      </c>
      <c r="K481" s="83"/>
      <c r="L481" s="16"/>
      <c r="M481" s="87"/>
      <c r="N481" s="88" t="s">
        <v>25</v>
      </c>
      <c r="O481" s="89">
        <v>0.13300000000000001</v>
      </c>
      <c r="P481" s="89">
        <f>$O$481*$H$481</f>
        <v>25.864111000000005</v>
      </c>
      <c r="Q481" s="89">
        <v>0</v>
      </c>
      <c r="R481" s="89">
        <f>$Q$481*$H$481</f>
        <v>0</v>
      </c>
      <c r="S481" s="89">
        <v>4.4999999999999998E-2</v>
      </c>
      <c r="T481" s="90">
        <f>$S$481*$H$481</f>
        <v>8.7510150000000007</v>
      </c>
      <c r="AR481" s="40" t="s">
        <v>94</v>
      </c>
      <c r="AT481" s="40" t="s">
        <v>90</v>
      </c>
      <c r="AU481" s="40" t="s">
        <v>38</v>
      </c>
      <c r="AY481" s="6" t="s">
        <v>88</v>
      </c>
      <c r="BE481" s="91">
        <f>IF($N$481="základní",$J$481,0)</f>
        <v>0</v>
      </c>
      <c r="BF481" s="91">
        <f>IF($N$481="snížená",$J$481,0)</f>
        <v>0</v>
      </c>
      <c r="BG481" s="91">
        <f>IF($N$481="zákl. přenesená",$J$481,0)</f>
        <v>0</v>
      </c>
      <c r="BH481" s="91">
        <f>IF($N$481="sníž. přenesená",$J$481,0)</f>
        <v>0</v>
      </c>
      <c r="BI481" s="91">
        <f>IF($N$481="nulová",$J$481,0)</f>
        <v>0</v>
      </c>
      <c r="BJ481" s="40" t="s">
        <v>37</v>
      </c>
      <c r="BK481" s="91">
        <f>ROUND($I$481*$H$481,2)</f>
        <v>0</v>
      </c>
      <c r="BL481" s="40" t="s">
        <v>94</v>
      </c>
      <c r="BM481" s="40" t="s">
        <v>894</v>
      </c>
    </row>
    <row r="482" spans="2:65" s="6" customFormat="1" ht="15.75" customHeight="1">
      <c r="B482" s="92"/>
      <c r="D482" s="93" t="s">
        <v>95</v>
      </c>
      <c r="E482" s="94"/>
      <c r="F482" s="94" t="s">
        <v>895</v>
      </c>
      <c r="H482" s="95">
        <v>194.46666666666701</v>
      </c>
      <c r="L482" s="92"/>
      <c r="M482" s="96"/>
      <c r="T482" s="97"/>
      <c r="AT482" s="98" t="s">
        <v>95</v>
      </c>
      <c r="AU482" s="98" t="s">
        <v>38</v>
      </c>
      <c r="AV482" s="98" t="s">
        <v>38</v>
      </c>
      <c r="AW482" s="98" t="s">
        <v>52</v>
      </c>
      <c r="AX482" s="98" t="s">
        <v>36</v>
      </c>
      <c r="AY482" s="98" t="s">
        <v>88</v>
      </c>
    </row>
    <row r="483" spans="2:65" s="6" customFormat="1" ht="15.75" customHeight="1">
      <c r="B483" s="16"/>
      <c r="C483" s="81" t="s">
        <v>265</v>
      </c>
      <c r="D483" s="81" t="s">
        <v>90</v>
      </c>
      <c r="E483" s="82" t="s">
        <v>896</v>
      </c>
      <c r="F483" s="83" t="s">
        <v>897</v>
      </c>
      <c r="G483" s="84" t="s">
        <v>110</v>
      </c>
      <c r="H483" s="85">
        <v>17.922999999999998</v>
      </c>
      <c r="I483" s="86"/>
      <c r="J483" s="86">
        <f>ROUND($I$483*$H$483,2)</f>
        <v>0</v>
      </c>
      <c r="K483" s="83"/>
      <c r="L483" s="16"/>
      <c r="M483" s="87"/>
      <c r="N483" s="88" t="s">
        <v>25</v>
      </c>
      <c r="O483" s="89">
        <v>1.2569999999999999</v>
      </c>
      <c r="P483" s="89">
        <f>$O$483*$H$483</f>
        <v>22.529210999999997</v>
      </c>
      <c r="Q483" s="89">
        <v>0</v>
      </c>
      <c r="R483" s="89">
        <f>$Q$483*$H$483</f>
        <v>0</v>
      </c>
      <c r="S483" s="89">
        <v>1.4</v>
      </c>
      <c r="T483" s="90">
        <f>$S$483*$H$483</f>
        <v>25.092199999999995</v>
      </c>
      <c r="AR483" s="40" t="s">
        <v>94</v>
      </c>
      <c r="AT483" s="40" t="s">
        <v>90</v>
      </c>
      <c r="AU483" s="40" t="s">
        <v>38</v>
      </c>
      <c r="AY483" s="6" t="s">
        <v>88</v>
      </c>
      <c r="BE483" s="91">
        <f>IF($N$483="základní",$J$483,0)</f>
        <v>0</v>
      </c>
      <c r="BF483" s="91">
        <f>IF($N$483="snížená",$J$483,0)</f>
        <v>0</v>
      </c>
      <c r="BG483" s="91">
        <f>IF($N$483="zákl. přenesená",$J$483,0)</f>
        <v>0</v>
      </c>
      <c r="BH483" s="91">
        <f>IF($N$483="sníž. přenesená",$J$483,0)</f>
        <v>0</v>
      </c>
      <c r="BI483" s="91">
        <f>IF($N$483="nulová",$J$483,0)</f>
        <v>0</v>
      </c>
      <c r="BJ483" s="40" t="s">
        <v>37</v>
      </c>
      <c r="BK483" s="91">
        <f>ROUND($I$483*$H$483,2)</f>
        <v>0</v>
      </c>
      <c r="BL483" s="40" t="s">
        <v>94</v>
      </c>
      <c r="BM483" s="40" t="s">
        <v>898</v>
      </c>
    </row>
    <row r="484" spans="2:65" s="6" customFormat="1" ht="15.75" customHeight="1">
      <c r="B484" s="92"/>
      <c r="D484" s="93" t="s">
        <v>95</v>
      </c>
      <c r="E484" s="94"/>
      <c r="F484" s="94" t="s">
        <v>899</v>
      </c>
      <c r="H484" s="95">
        <v>8.1999999999999993</v>
      </c>
      <c r="L484" s="92"/>
      <c r="M484" s="96"/>
      <c r="T484" s="97"/>
      <c r="AT484" s="98" t="s">
        <v>95</v>
      </c>
      <c r="AU484" s="98" t="s">
        <v>38</v>
      </c>
      <c r="AV484" s="98" t="s">
        <v>38</v>
      </c>
      <c r="AW484" s="98" t="s">
        <v>52</v>
      </c>
      <c r="AX484" s="98" t="s">
        <v>36</v>
      </c>
      <c r="AY484" s="98" t="s">
        <v>88</v>
      </c>
    </row>
    <row r="485" spans="2:65" s="6" customFormat="1" ht="15.75" customHeight="1">
      <c r="B485" s="92"/>
      <c r="D485" s="107" t="s">
        <v>95</v>
      </c>
      <c r="E485" s="98"/>
      <c r="F485" s="94" t="s">
        <v>900</v>
      </c>
      <c r="H485" s="95">
        <v>9.7233333333333292</v>
      </c>
      <c r="L485" s="92"/>
      <c r="M485" s="96"/>
      <c r="T485" s="97"/>
      <c r="AT485" s="98" t="s">
        <v>95</v>
      </c>
      <c r="AU485" s="98" t="s">
        <v>38</v>
      </c>
      <c r="AV485" s="98" t="s">
        <v>38</v>
      </c>
      <c r="AW485" s="98" t="s">
        <v>52</v>
      </c>
      <c r="AX485" s="98" t="s">
        <v>36</v>
      </c>
      <c r="AY485" s="98" t="s">
        <v>88</v>
      </c>
    </row>
    <row r="486" spans="2:65" s="6" customFormat="1" ht="15.75" customHeight="1">
      <c r="B486" s="16"/>
      <c r="C486" s="81" t="s">
        <v>266</v>
      </c>
      <c r="D486" s="81" t="s">
        <v>90</v>
      </c>
      <c r="E486" s="82" t="s">
        <v>901</v>
      </c>
      <c r="F486" s="83" t="s">
        <v>902</v>
      </c>
      <c r="G486" s="84" t="s">
        <v>108</v>
      </c>
      <c r="H486" s="85">
        <v>2</v>
      </c>
      <c r="I486" s="86"/>
      <c r="J486" s="86">
        <f>ROUND($I$486*$H$486,2)</f>
        <v>0</v>
      </c>
      <c r="K486" s="83"/>
      <c r="L486" s="16"/>
      <c r="M486" s="87"/>
      <c r="N486" s="88" t="s">
        <v>25</v>
      </c>
      <c r="O486" s="89">
        <v>0.08</v>
      </c>
      <c r="P486" s="89">
        <f>$O$486*$H$486</f>
        <v>0.16</v>
      </c>
      <c r="Q486" s="89">
        <v>0</v>
      </c>
      <c r="R486" s="89">
        <f>$Q$486*$H$486</f>
        <v>0</v>
      </c>
      <c r="S486" s="89">
        <v>0</v>
      </c>
      <c r="T486" s="90">
        <f>$S$486*$H$486</f>
        <v>0</v>
      </c>
      <c r="AR486" s="40" t="s">
        <v>94</v>
      </c>
      <c r="AT486" s="40" t="s">
        <v>90</v>
      </c>
      <c r="AU486" s="40" t="s">
        <v>38</v>
      </c>
      <c r="AY486" s="6" t="s">
        <v>88</v>
      </c>
      <c r="BE486" s="91">
        <f>IF($N$486="základní",$J$486,0)</f>
        <v>0</v>
      </c>
      <c r="BF486" s="91">
        <f>IF($N$486="snížená",$J$486,0)</f>
        <v>0</v>
      </c>
      <c r="BG486" s="91">
        <f>IF($N$486="zákl. přenesená",$J$486,0)</f>
        <v>0</v>
      </c>
      <c r="BH486" s="91">
        <f>IF($N$486="sníž. přenesená",$J$486,0)</f>
        <v>0</v>
      </c>
      <c r="BI486" s="91">
        <f>IF($N$486="nulová",$J$486,0)</f>
        <v>0</v>
      </c>
      <c r="BJ486" s="40" t="s">
        <v>37</v>
      </c>
      <c r="BK486" s="91">
        <f>ROUND($I$486*$H$486,2)</f>
        <v>0</v>
      </c>
      <c r="BL486" s="40" t="s">
        <v>94</v>
      </c>
      <c r="BM486" s="40" t="s">
        <v>903</v>
      </c>
    </row>
    <row r="487" spans="2:65" s="6" customFormat="1" ht="15.75" customHeight="1">
      <c r="B487" s="92"/>
      <c r="D487" s="93" t="s">
        <v>95</v>
      </c>
      <c r="E487" s="94"/>
      <c r="F487" s="94" t="s">
        <v>904</v>
      </c>
      <c r="H487" s="95">
        <v>2</v>
      </c>
      <c r="L487" s="92"/>
      <c r="M487" s="96"/>
      <c r="T487" s="97"/>
      <c r="AT487" s="98" t="s">
        <v>95</v>
      </c>
      <c r="AU487" s="98" t="s">
        <v>38</v>
      </c>
      <c r="AV487" s="98" t="s">
        <v>38</v>
      </c>
      <c r="AW487" s="98" t="s">
        <v>52</v>
      </c>
      <c r="AX487" s="98" t="s">
        <v>36</v>
      </c>
      <c r="AY487" s="98" t="s">
        <v>88</v>
      </c>
    </row>
    <row r="488" spans="2:65" s="6" customFormat="1" ht="15.75" customHeight="1">
      <c r="B488" s="16"/>
      <c r="C488" s="81" t="s">
        <v>267</v>
      </c>
      <c r="D488" s="81" t="s">
        <v>90</v>
      </c>
      <c r="E488" s="82" t="s">
        <v>218</v>
      </c>
      <c r="F488" s="83" t="s">
        <v>219</v>
      </c>
      <c r="G488" s="84" t="s">
        <v>93</v>
      </c>
      <c r="H488" s="85">
        <v>7.125</v>
      </c>
      <c r="I488" s="86"/>
      <c r="J488" s="86">
        <f>ROUND($I$488*$H$488,2)</f>
        <v>0</v>
      </c>
      <c r="K488" s="83"/>
      <c r="L488" s="16"/>
      <c r="M488" s="87"/>
      <c r="N488" s="88" t="s">
        <v>25</v>
      </c>
      <c r="O488" s="89">
        <v>0.93899999999999995</v>
      </c>
      <c r="P488" s="89">
        <f>$O$488*$H$488</f>
        <v>6.6903749999999995</v>
      </c>
      <c r="Q488" s="89">
        <v>1.1999999999999999E-3</v>
      </c>
      <c r="R488" s="89">
        <f>$Q$488*$H$488</f>
        <v>8.5499999999999986E-3</v>
      </c>
      <c r="S488" s="89">
        <v>7.5999999999999998E-2</v>
      </c>
      <c r="T488" s="90">
        <f>$S$488*$H$488</f>
        <v>0.54149999999999998</v>
      </c>
      <c r="AR488" s="40" t="s">
        <v>94</v>
      </c>
      <c r="AT488" s="40" t="s">
        <v>90</v>
      </c>
      <c r="AU488" s="40" t="s">
        <v>38</v>
      </c>
      <c r="AY488" s="6" t="s">
        <v>88</v>
      </c>
      <c r="BE488" s="91">
        <f>IF($N$488="základní",$J$488,0)</f>
        <v>0</v>
      </c>
      <c r="BF488" s="91">
        <f>IF($N$488="snížená",$J$488,0)</f>
        <v>0</v>
      </c>
      <c r="BG488" s="91">
        <f>IF($N$488="zákl. přenesená",$J$488,0)</f>
        <v>0</v>
      </c>
      <c r="BH488" s="91">
        <f>IF($N$488="sníž. přenesená",$J$488,0)</f>
        <v>0</v>
      </c>
      <c r="BI488" s="91">
        <f>IF($N$488="nulová",$J$488,0)</f>
        <v>0</v>
      </c>
      <c r="BJ488" s="40" t="s">
        <v>37</v>
      </c>
      <c r="BK488" s="91">
        <f>ROUND($I$488*$H$488,2)</f>
        <v>0</v>
      </c>
      <c r="BL488" s="40" t="s">
        <v>94</v>
      </c>
      <c r="BM488" s="40" t="s">
        <v>905</v>
      </c>
    </row>
    <row r="489" spans="2:65" s="6" customFormat="1" ht="15.75" customHeight="1">
      <c r="B489" s="92"/>
      <c r="D489" s="93" t="s">
        <v>95</v>
      </c>
      <c r="E489" s="94"/>
      <c r="F489" s="94" t="s">
        <v>906</v>
      </c>
      <c r="H489" s="95">
        <v>1.8</v>
      </c>
      <c r="L489" s="92"/>
      <c r="M489" s="96"/>
      <c r="T489" s="97"/>
      <c r="AT489" s="98" t="s">
        <v>95</v>
      </c>
      <c r="AU489" s="98" t="s">
        <v>38</v>
      </c>
      <c r="AV489" s="98" t="s">
        <v>38</v>
      </c>
      <c r="AW489" s="98" t="s">
        <v>52</v>
      </c>
      <c r="AX489" s="98" t="s">
        <v>36</v>
      </c>
      <c r="AY489" s="98" t="s">
        <v>88</v>
      </c>
    </row>
    <row r="490" spans="2:65" s="6" customFormat="1" ht="15.75" customHeight="1">
      <c r="B490" s="92"/>
      <c r="D490" s="107" t="s">
        <v>95</v>
      </c>
      <c r="E490" s="98"/>
      <c r="F490" s="94" t="s">
        <v>907</v>
      </c>
      <c r="H490" s="95">
        <v>1.8</v>
      </c>
      <c r="L490" s="92"/>
      <c r="M490" s="96"/>
      <c r="T490" s="97"/>
      <c r="AT490" s="98" t="s">
        <v>95</v>
      </c>
      <c r="AU490" s="98" t="s">
        <v>38</v>
      </c>
      <c r="AV490" s="98" t="s">
        <v>38</v>
      </c>
      <c r="AW490" s="98" t="s">
        <v>52</v>
      </c>
      <c r="AX490" s="98" t="s">
        <v>36</v>
      </c>
      <c r="AY490" s="98" t="s">
        <v>88</v>
      </c>
    </row>
    <row r="491" spans="2:65" s="6" customFormat="1" ht="15.75" customHeight="1">
      <c r="B491" s="92"/>
      <c r="D491" s="107" t="s">
        <v>95</v>
      </c>
      <c r="E491" s="98"/>
      <c r="F491" s="94" t="s">
        <v>908</v>
      </c>
      <c r="H491" s="95">
        <v>3.5249999999999999</v>
      </c>
      <c r="L491" s="92"/>
      <c r="M491" s="96"/>
      <c r="T491" s="97"/>
      <c r="AT491" s="98" t="s">
        <v>95</v>
      </c>
      <c r="AU491" s="98" t="s">
        <v>38</v>
      </c>
      <c r="AV491" s="98" t="s">
        <v>38</v>
      </c>
      <c r="AW491" s="98" t="s">
        <v>52</v>
      </c>
      <c r="AX491" s="98" t="s">
        <v>36</v>
      </c>
      <c r="AY491" s="98" t="s">
        <v>88</v>
      </c>
    </row>
    <row r="492" spans="2:65" s="6" customFormat="1" ht="15.75" customHeight="1">
      <c r="B492" s="16"/>
      <c r="C492" s="81" t="s">
        <v>270</v>
      </c>
      <c r="D492" s="81" t="s">
        <v>90</v>
      </c>
      <c r="E492" s="82" t="s">
        <v>909</v>
      </c>
      <c r="F492" s="83" t="s">
        <v>910</v>
      </c>
      <c r="G492" s="84" t="s">
        <v>93</v>
      </c>
      <c r="H492" s="85">
        <v>312.73200000000003</v>
      </c>
      <c r="I492" s="86"/>
      <c r="J492" s="86">
        <f>ROUND($I$492*$H$492,2)</f>
        <v>0</v>
      </c>
      <c r="K492" s="83"/>
      <c r="L492" s="16"/>
      <c r="M492" s="87"/>
      <c r="N492" s="88" t="s">
        <v>25</v>
      </c>
      <c r="O492" s="89">
        <v>0.03</v>
      </c>
      <c r="P492" s="89">
        <f>$O$492*$H$492</f>
        <v>9.3819600000000012</v>
      </c>
      <c r="Q492" s="89">
        <v>0</v>
      </c>
      <c r="R492" s="89">
        <f>$Q$492*$H$492</f>
        <v>0</v>
      </c>
      <c r="S492" s="89">
        <v>4.0000000000000001E-3</v>
      </c>
      <c r="T492" s="90">
        <f>$S$492*$H$492</f>
        <v>1.250928</v>
      </c>
      <c r="AR492" s="40" t="s">
        <v>94</v>
      </c>
      <c r="AT492" s="40" t="s">
        <v>90</v>
      </c>
      <c r="AU492" s="40" t="s">
        <v>38</v>
      </c>
      <c r="AY492" s="6" t="s">
        <v>88</v>
      </c>
      <c r="BE492" s="91">
        <f>IF($N$492="základní",$J$492,0)</f>
        <v>0</v>
      </c>
      <c r="BF492" s="91">
        <f>IF($N$492="snížená",$J$492,0)</f>
        <v>0</v>
      </c>
      <c r="BG492" s="91">
        <f>IF($N$492="zákl. přenesená",$J$492,0)</f>
        <v>0</v>
      </c>
      <c r="BH492" s="91">
        <f>IF($N$492="sníž. přenesená",$J$492,0)</f>
        <v>0</v>
      </c>
      <c r="BI492" s="91">
        <f>IF($N$492="nulová",$J$492,0)</f>
        <v>0</v>
      </c>
      <c r="BJ492" s="40" t="s">
        <v>37</v>
      </c>
      <c r="BK492" s="91">
        <f>ROUND($I$492*$H$492,2)</f>
        <v>0</v>
      </c>
      <c r="BL492" s="40" t="s">
        <v>94</v>
      </c>
      <c r="BM492" s="40" t="s">
        <v>911</v>
      </c>
    </row>
    <row r="493" spans="2:65" s="6" customFormat="1" ht="39" customHeight="1">
      <c r="B493" s="92"/>
      <c r="D493" s="93" t="s">
        <v>95</v>
      </c>
      <c r="E493" s="94"/>
      <c r="F493" s="94" t="s">
        <v>615</v>
      </c>
      <c r="H493" s="95">
        <v>292.27249999999998</v>
      </c>
      <c r="L493" s="92"/>
      <c r="M493" s="96"/>
      <c r="T493" s="97"/>
      <c r="AT493" s="98" t="s">
        <v>95</v>
      </c>
      <c r="AU493" s="98" t="s">
        <v>38</v>
      </c>
      <c r="AV493" s="98" t="s">
        <v>38</v>
      </c>
      <c r="AW493" s="98" t="s">
        <v>52</v>
      </c>
      <c r="AX493" s="98" t="s">
        <v>36</v>
      </c>
      <c r="AY493" s="98" t="s">
        <v>88</v>
      </c>
    </row>
    <row r="494" spans="2:65" s="6" customFormat="1" ht="15.75" customHeight="1">
      <c r="B494" s="92"/>
      <c r="D494" s="107" t="s">
        <v>95</v>
      </c>
      <c r="E494" s="98"/>
      <c r="F494" s="94" t="s">
        <v>616</v>
      </c>
      <c r="H494" s="95">
        <v>20.459109999999999</v>
      </c>
      <c r="L494" s="92"/>
      <c r="M494" s="96"/>
      <c r="T494" s="97"/>
      <c r="AT494" s="98" t="s">
        <v>95</v>
      </c>
      <c r="AU494" s="98" t="s">
        <v>38</v>
      </c>
      <c r="AV494" s="98" t="s">
        <v>38</v>
      </c>
      <c r="AW494" s="98" t="s">
        <v>52</v>
      </c>
      <c r="AX494" s="98" t="s">
        <v>36</v>
      </c>
      <c r="AY494" s="98" t="s">
        <v>88</v>
      </c>
    </row>
    <row r="495" spans="2:65" s="6" customFormat="1" ht="15.75" customHeight="1">
      <c r="B495" s="16"/>
      <c r="C495" s="81" t="s">
        <v>271</v>
      </c>
      <c r="D495" s="81" t="s">
        <v>90</v>
      </c>
      <c r="E495" s="82" t="s">
        <v>912</v>
      </c>
      <c r="F495" s="83" t="s">
        <v>913</v>
      </c>
      <c r="G495" s="84" t="s">
        <v>93</v>
      </c>
      <c r="H495" s="85">
        <v>13.55</v>
      </c>
      <c r="I495" s="86"/>
      <c r="J495" s="86">
        <f>ROUND($I$495*$H$495,2)</f>
        <v>0</v>
      </c>
      <c r="K495" s="83"/>
      <c r="L495" s="16"/>
      <c r="M495" s="87"/>
      <c r="N495" s="88" t="s">
        <v>25</v>
      </c>
      <c r="O495" s="89">
        <v>0.08</v>
      </c>
      <c r="P495" s="89">
        <f>$O$495*$H$495</f>
        <v>1.0840000000000001</v>
      </c>
      <c r="Q495" s="89">
        <v>0</v>
      </c>
      <c r="R495" s="89">
        <f>$Q$495*$H$495</f>
        <v>0</v>
      </c>
      <c r="S495" s="89">
        <v>0.01</v>
      </c>
      <c r="T495" s="90">
        <f>$S$495*$H$495</f>
        <v>0.13550000000000001</v>
      </c>
      <c r="AR495" s="40" t="s">
        <v>94</v>
      </c>
      <c r="AT495" s="40" t="s">
        <v>90</v>
      </c>
      <c r="AU495" s="40" t="s">
        <v>38</v>
      </c>
      <c r="AY495" s="6" t="s">
        <v>88</v>
      </c>
      <c r="BE495" s="91">
        <f>IF($N$495="základní",$J$495,0)</f>
        <v>0</v>
      </c>
      <c r="BF495" s="91">
        <f>IF($N$495="snížená",$J$495,0)</f>
        <v>0</v>
      </c>
      <c r="BG495" s="91">
        <f>IF($N$495="zákl. přenesená",$J$495,0)</f>
        <v>0</v>
      </c>
      <c r="BH495" s="91">
        <f>IF($N$495="sníž. přenesená",$J$495,0)</f>
        <v>0</v>
      </c>
      <c r="BI495" s="91">
        <f>IF($N$495="nulová",$J$495,0)</f>
        <v>0</v>
      </c>
      <c r="BJ495" s="40" t="s">
        <v>37</v>
      </c>
      <c r="BK495" s="91">
        <f>ROUND($I$495*$H$495,2)</f>
        <v>0</v>
      </c>
      <c r="BL495" s="40" t="s">
        <v>94</v>
      </c>
      <c r="BM495" s="40" t="s">
        <v>914</v>
      </c>
    </row>
    <row r="496" spans="2:65" s="6" customFormat="1" ht="15.75" customHeight="1">
      <c r="B496" s="92"/>
      <c r="D496" s="93" t="s">
        <v>95</v>
      </c>
      <c r="E496" s="94"/>
      <c r="F496" s="94" t="s">
        <v>620</v>
      </c>
      <c r="H496" s="95">
        <v>13.55</v>
      </c>
      <c r="L496" s="92"/>
      <c r="M496" s="96"/>
      <c r="T496" s="97"/>
      <c r="AT496" s="98" t="s">
        <v>95</v>
      </c>
      <c r="AU496" s="98" t="s">
        <v>38</v>
      </c>
      <c r="AV496" s="98" t="s">
        <v>38</v>
      </c>
      <c r="AW496" s="98" t="s">
        <v>52</v>
      </c>
      <c r="AX496" s="98" t="s">
        <v>36</v>
      </c>
      <c r="AY496" s="98" t="s">
        <v>88</v>
      </c>
    </row>
    <row r="497" spans="2:65" s="6" customFormat="1" ht="15.75" customHeight="1">
      <c r="B497" s="16"/>
      <c r="C497" s="81" t="s">
        <v>272</v>
      </c>
      <c r="D497" s="81" t="s">
        <v>90</v>
      </c>
      <c r="E497" s="82" t="s">
        <v>915</v>
      </c>
      <c r="F497" s="83" t="s">
        <v>916</v>
      </c>
      <c r="G497" s="84" t="s">
        <v>93</v>
      </c>
      <c r="H497" s="85">
        <v>474.59800000000001</v>
      </c>
      <c r="I497" s="86"/>
      <c r="J497" s="86">
        <f>ROUND($I$497*$H$497,2)</f>
        <v>0</v>
      </c>
      <c r="K497" s="83"/>
      <c r="L497" s="16"/>
      <c r="M497" s="87"/>
      <c r="N497" s="88" t="s">
        <v>25</v>
      </c>
      <c r="O497" s="89">
        <v>0.06</v>
      </c>
      <c r="P497" s="89">
        <f>$O$497*$H$497</f>
        <v>28.47588</v>
      </c>
      <c r="Q497" s="89">
        <v>0</v>
      </c>
      <c r="R497" s="89">
        <f>$Q$497*$H$497</f>
        <v>0</v>
      </c>
      <c r="S497" s="89">
        <v>1.6E-2</v>
      </c>
      <c r="T497" s="90">
        <f>$S$497*$H$497</f>
        <v>7.5935680000000003</v>
      </c>
      <c r="AR497" s="40" t="s">
        <v>94</v>
      </c>
      <c r="AT497" s="40" t="s">
        <v>90</v>
      </c>
      <c r="AU497" s="40" t="s">
        <v>38</v>
      </c>
      <c r="AY497" s="6" t="s">
        <v>88</v>
      </c>
      <c r="BE497" s="91">
        <f>IF($N$497="základní",$J$497,0)</f>
        <v>0</v>
      </c>
      <c r="BF497" s="91">
        <f>IF($N$497="snížená",$J$497,0)</f>
        <v>0</v>
      </c>
      <c r="BG497" s="91">
        <f>IF($N$497="zákl. přenesená",$J$497,0)</f>
        <v>0</v>
      </c>
      <c r="BH497" s="91">
        <f>IF($N$497="sníž. přenesená",$J$497,0)</f>
        <v>0</v>
      </c>
      <c r="BI497" s="91">
        <f>IF($N$497="nulová",$J$497,0)</f>
        <v>0</v>
      </c>
      <c r="BJ497" s="40" t="s">
        <v>37</v>
      </c>
      <c r="BK497" s="91">
        <f>ROUND($I$497*$H$497,2)</f>
        <v>0</v>
      </c>
      <c r="BL497" s="40" t="s">
        <v>94</v>
      </c>
      <c r="BM497" s="40" t="s">
        <v>917</v>
      </c>
    </row>
    <row r="498" spans="2:65" s="6" customFormat="1" ht="15.75" customHeight="1">
      <c r="B498" s="92"/>
      <c r="D498" s="93" t="s">
        <v>95</v>
      </c>
      <c r="E498" s="94"/>
      <c r="F498" s="94" t="s">
        <v>725</v>
      </c>
      <c r="H498" s="95">
        <v>988.33500000000004</v>
      </c>
      <c r="L498" s="92"/>
      <c r="M498" s="96"/>
      <c r="T498" s="97"/>
      <c r="AT498" s="98" t="s">
        <v>95</v>
      </c>
      <c r="AU498" s="98" t="s">
        <v>38</v>
      </c>
      <c r="AV498" s="98" t="s">
        <v>38</v>
      </c>
      <c r="AW498" s="98" t="s">
        <v>52</v>
      </c>
      <c r="AX498" s="98" t="s">
        <v>36</v>
      </c>
      <c r="AY498" s="98" t="s">
        <v>88</v>
      </c>
    </row>
    <row r="499" spans="2:65" s="6" customFormat="1" ht="15.75" customHeight="1">
      <c r="B499" s="108"/>
      <c r="D499" s="107" t="s">
        <v>95</v>
      </c>
      <c r="E499" s="109"/>
      <c r="F499" s="110" t="s">
        <v>726</v>
      </c>
      <c r="H499" s="109"/>
      <c r="L499" s="108"/>
      <c r="M499" s="111"/>
      <c r="T499" s="112"/>
      <c r="AT499" s="109" t="s">
        <v>95</v>
      </c>
      <c r="AU499" s="109" t="s">
        <v>38</v>
      </c>
      <c r="AV499" s="109" t="s">
        <v>37</v>
      </c>
      <c r="AW499" s="109" t="s">
        <v>52</v>
      </c>
      <c r="AX499" s="109" t="s">
        <v>36</v>
      </c>
      <c r="AY499" s="109" t="s">
        <v>88</v>
      </c>
    </row>
    <row r="500" spans="2:65" s="6" customFormat="1" ht="15.75" customHeight="1">
      <c r="B500" s="92"/>
      <c r="D500" s="107" t="s">
        <v>95</v>
      </c>
      <c r="E500" s="98"/>
      <c r="F500" s="94" t="s">
        <v>727</v>
      </c>
      <c r="H500" s="95">
        <v>-65.782499999999999</v>
      </c>
      <c r="L500" s="92"/>
      <c r="M500" s="96"/>
      <c r="T500" s="97"/>
      <c r="AT500" s="98" t="s">
        <v>95</v>
      </c>
      <c r="AU500" s="98" t="s">
        <v>38</v>
      </c>
      <c r="AV500" s="98" t="s">
        <v>38</v>
      </c>
      <c r="AW500" s="98" t="s">
        <v>52</v>
      </c>
      <c r="AX500" s="98" t="s">
        <v>36</v>
      </c>
      <c r="AY500" s="98" t="s">
        <v>88</v>
      </c>
    </row>
    <row r="501" spans="2:65" s="6" customFormat="1" ht="15.75" customHeight="1">
      <c r="B501" s="92"/>
      <c r="D501" s="107" t="s">
        <v>95</v>
      </c>
      <c r="E501" s="98"/>
      <c r="F501" s="94" t="s">
        <v>728</v>
      </c>
      <c r="H501" s="95">
        <v>-353.56</v>
      </c>
      <c r="L501" s="92"/>
      <c r="M501" s="96"/>
      <c r="T501" s="97"/>
      <c r="AT501" s="98" t="s">
        <v>95</v>
      </c>
      <c r="AU501" s="98" t="s">
        <v>38</v>
      </c>
      <c r="AV501" s="98" t="s">
        <v>38</v>
      </c>
      <c r="AW501" s="98" t="s">
        <v>52</v>
      </c>
      <c r="AX501" s="98" t="s">
        <v>36</v>
      </c>
      <c r="AY501" s="98" t="s">
        <v>88</v>
      </c>
    </row>
    <row r="502" spans="2:65" s="6" customFormat="1" ht="15.75" customHeight="1">
      <c r="B502" s="92"/>
      <c r="D502" s="107" t="s">
        <v>95</v>
      </c>
      <c r="E502" s="98"/>
      <c r="F502" s="94" t="s">
        <v>729</v>
      </c>
      <c r="H502" s="95">
        <v>-94.394999999999996</v>
      </c>
      <c r="L502" s="92"/>
      <c r="M502" s="96"/>
      <c r="T502" s="97"/>
      <c r="AT502" s="98" t="s">
        <v>95</v>
      </c>
      <c r="AU502" s="98" t="s">
        <v>38</v>
      </c>
      <c r="AV502" s="98" t="s">
        <v>38</v>
      </c>
      <c r="AW502" s="98" t="s">
        <v>52</v>
      </c>
      <c r="AX502" s="98" t="s">
        <v>36</v>
      </c>
      <c r="AY502" s="98" t="s">
        <v>88</v>
      </c>
    </row>
    <row r="503" spans="2:65" s="6" customFormat="1" ht="15.75" customHeight="1">
      <c r="B503" s="16"/>
      <c r="C503" s="81" t="s">
        <v>275</v>
      </c>
      <c r="D503" s="81" t="s">
        <v>90</v>
      </c>
      <c r="E503" s="82" t="s">
        <v>918</v>
      </c>
      <c r="F503" s="83" t="s">
        <v>919</v>
      </c>
      <c r="G503" s="84" t="s">
        <v>93</v>
      </c>
      <c r="H503" s="85">
        <v>122.765</v>
      </c>
      <c r="I503" s="86"/>
      <c r="J503" s="86">
        <f>ROUND($I$503*$H$503,2)</f>
        <v>0</v>
      </c>
      <c r="K503" s="83"/>
      <c r="L503" s="16"/>
      <c r="M503" s="87"/>
      <c r="N503" s="88" t="s">
        <v>25</v>
      </c>
      <c r="O503" s="89">
        <v>0.16</v>
      </c>
      <c r="P503" s="89">
        <f>$O$503*$H$503</f>
        <v>19.642400000000002</v>
      </c>
      <c r="Q503" s="89">
        <v>0</v>
      </c>
      <c r="R503" s="89">
        <f>$Q$503*$H$503</f>
        <v>0</v>
      </c>
      <c r="S503" s="89">
        <v>4.5999999999999999E-2</v>
      </c>
      <c r="T503" s="90">
        <f>$S$503*$H$503</f>
        <v>5.6471900000000002</v>
      </c>
      <c r="AR503" s="40" t="s">
        <v>94</v>
      </c>
      <c r="AT503" s="40" t="s">
        <v>90</v>
      </c>
      <c r="AU503" s="40" t="s">
        <v>38</v>
      </c>
      <c r="AY503" s="6" t="s">
        <v>88</v>
      </c>
      <c r="BE503" s="91">
        <f>IF($N$503="základní",$J$503,0)</f>
        <v>0</v>
      </c>
      <c r="BF503" s="91">
        <f>IF($N$503="snížená",$J$503,0)</f>
        <v>0</v>
      </c>
      <c r="BG503" s="91">
        <f>IF($N$503="zákl. přenesená",$J$503,0)</f>
        <v>0</v>
      </c>
      <c r="BH503" s="91">
        <f>IF($N$503="sníž. přenesená",$J$503,0)</f>
        <v>0</v>
      </c>
      <c r="BI503" s="91">
        <f>IF($N$503="nulová",$J$503,0)</f>
        <v>0</v>
      </c>
      <c r="BJ503" s="40" t="s">
        <v>37</v>
      </c>
      <c r="BK503" s="91">
        <f>ROUND($I$503*$H$503,2)</f>
        <v>0</v>
      </c>
      <c r="BL503" s="40" t="s">
        <v>94</v>
      </c>
      <c r="BM503" s="40" t="s">
        <v>920</v>
      </c>
    </row>
    <row r="504" spans="2:65" s="6" customFormat="1" ht="15.75" customHeight="1">
      <c r="B504" s="92"/>
      <c r="D504" s="93" t="s">
        <v>95</v>
      </c>
      <c r="E504" s="94"/>
      <c r="F504" s="94" t="s">
        <v>668</v>
      </c>
      <c r="H504" s="95">
        <v>22.2</v>
      </c>
      <c r="L504" s="92"/>
      <c r="M504" s="96"/>
      <c r="T504" s="97"/>
      <c r="AT504" s="98" t="s">
        <v>95</v>
      </c>
      <c r="AU504" s="98" t="s">
        <v>38</v>
      </c>
      <c r="AV504" s="98" t="s">
        <v>38</v>
      </c>
      <c r="AW504" s="98" t="s">
        <v>52</v>
      </c>
      <c r="AX504" s="98" t="s">
        <v>36</v>
      </c>
      <c r="AY504" s="98" t="s">
        <v>88</v>
      </c>
    </row>
    <row r="505" spans="2:65" s="6" customFormat="1" ht="15.75" customHeight="1">
      <c r="B505" s="92"/>
      <c r="D505" s="107" t="s">
        <v>95</v>
      </c>
      <c r="E505" s="98"/>
      <c r="F505" s="94" t="s">
        <v>669</v>
      </c>
      <c r="H505" s="95">
        <v>21.664999999999999</v>
      </c>
      <c r="L505" s="92"/>
      <c r="M505" s="96"/>
      <c r="T505" s="97"/>
      <c r="AT505" s="98" t="s">
        <v>95</v>
      </c>
      <c r="AU505" s="98" t="s">
        <v>38</v>
      </c>
      <c r="AV505" s="98" t="s">
        <v>38</v>
      </c>
      <c r="AW505" s="98" t="s">
        <v>52</v>
      </c>
      <c r="AX505" s="98" t="s">
        <v>36</v>
      </c>
      <c r="AY505" s="98" t="s">
        <v>88</v>
      </c>
    </row>
    <row r="506" spans="2:65" s="6" customFormat="1" ht="15.75" customHeight="1">
      <c r="B506" s="92"/>
      <c r="D506" s="107" t="s">
        <v>95</v>
      </c>
      <c r="E506" s="98"/>
      <c r="F506" s="94" t="s">
        <v>670</v>
      </c>
      <c r="H506" s="95">
        <v>68.900000000000006</v>
      </c>
      <c r="L506" s="92"/>
      <c r="M506" s="96"/>
      <c r="T506" s="97"/>
      <c r="AT506" s="98" t="s">
        <v>95</v>
      </c>
      <c r="AU506" s="98" t="s">
        <v>38</v>
      </c>
      <c r="AV506" s="98" t="s">
        <v>38</v>
      </c>
      <c r="AW506" s="98" t="s">
        <v>52</v>
      </c>
      <c r="AX506" s="98" t="s">
        <v>36</v>
      </c>
      <c r="AY506" s="98" t="s">
        <v>88</v>
      </c>
    </row>
    <row r="507" spans="2:65" s="6" customFormat="1" ht="15.75" customHeight="1">
      <c r="B507" s="92"/>
      <c r="D507" s="107" t="s">
        <v>95</v>
      </c>
      <c r="E507" s="98"/>
      <c r="F507" s="94" t="s">
        <v>671</v>
      </c>
      <c r="H507" s="95">
        <v>10</v>
      </c>
      <c r="L507" s="92"/>
      <c r="M507" s="96"/>
      <c r="T507" s="97"/>
      <c r="AT507" s="98" t="s">
        <v>95</v>
      </c>
      <c r="AU507" s="98" t="s">
        <v>38</v>
      </c>
      <c r="AV507" s="98" t="s">
        <v>38</v>
      </c>
      <c r="AW507" s="98" t="s">
        <v>52</v>
      </c>
      <c r="AX507" s="98" t="s">
        <v>36</v>
      </c>
      <c r="AY507" s="98" t="s">
        <v>88</v>
      </c>
    </row>
    <row r="508" spans="2:65" s="6" customFormat="1" ht="15.75" customHeight="1">
      <c r="B508" s="16"/>
      <c r="C508" s="81" t="s">
        <v>276</v>
      </c>
      <c r="D508" s="81" t="s">
        <v>90</v>
      </c>
      <c r="E508" s="82" t="s">
        <v>223</v>
      </c>
      <c r="F508" s="83" t="s">
        <v>224</v>
      </c>
      <c r="G508" s="84" t="s">
        <v>93</v>
      </c>
      <c r="H508" s="85">
        <v>43.567999999999998</v>
      </c>
      <c r="I508" s="86"/>
      <c r="J508" s="86">
        <f>ROUND($I$508*$H$508,2)</f>
        <v>0</v>
      </c>
      <c r="K508" s="83"/>
      <c r="L508" s="16"/>
      <c r="M508" s="87"/>
      <c r="N508" s="88" t="s">
        <v>25</v>
      </c>
      <c r="O508" s="89">
        <v>0.2</v>
      </c>
      <c r="P508" s="89">
        <f>$O$508*$H$508</f>
        <v>8.7135999999999996</v>
      </c>
      <c r="Q508" s="89">
        <v>0</v>
      </c>
      <c r="R508" s="89">
        <f>$Q$508*$H$508</f>
        <v>0</v>
      </c>
      <c r="S508" s="89">
        <v>5.8999999999999997E-2</v>
      </c>
      <c r="T508" s="90">
        <f>$S$508*$H$508</f>
        <v>2.5705119999999999</v>
      </c>
      <c r="AR508" s="40" t="s">
        <v>94</v>
      </c>
      <c r="AT508" s="40" t="s">
        <v>90</v>
      </c>
      <c r="AU508" s="40" t="s">
        <v>38</v>
      </c>
      <c r="AY508" s="6" t="s">
        <v>88</v>
      </c>
      <c r="BE508" s="91">
        <f>IF($N$508="základní",$J$508,0)</f>
        <v>0</v>
      </c>
      <c r="BF508" s="91">
        <f>IF($N$508="snížená",$J$508,0)</f>
        <v>0</v>
      </c>
      <c r="BG508" s="91">
        <f>IF($N$508="zákl. přenesená",$J$508,0)</f>
        <v>0</v>
      </c>
      <c r="BH508" s="91">
        <f>IF($N$508="sníž. přenesená",$J$508,0)</f>
        <v>0</v>
      </c>
      <c r="BI508" s="91">
        <f>IF($N$508="nulová",$J$508,0)</f>
        <v>0</v>
      </c>
      <c r="BJ508" s="40" t="s">
        <v>37</v>
      </c>
      <c r="BK508" s="91">
        <f>ROUND($I$508*$H$508,2)</f>
        <v>0</v>
      </c>
      <c r="BL508" s="40" t="s">
        <v>94</v>
      </c>
      <c r="BM508" s="40" t="s">
        <v>921</v>
      </c>
    </row>
    <row r="509" spans="2:65" s="6" customFormat="1" ht="15.75" customHeight="1">
      <c r="B509" s="92"/>
      <c r="D509" s="93" t="s">
        <v>95</v>
      </c>
      <c r="E509" s="94"/>
      <c r="F509" s="94" t="s">
        <v>922</v>
      </c>
      <c r="H509" s="95">
        <v>15.15</v>
      </c>
      <c r="L509" s="92"/>
      <c r="M509" s="96"/>
      <c r="T509" s="97"/>
      <c r="AT509" s="98" t="s">
        <v>95</v>
      </c>
      <c r="AU509" s="98" t="s">
        <v>38</v>
      </c>
      <c r="AV509" s="98" t="s">
        <v>38</v>
      </c>
      <c r="AW509" s="98" t="s">
        <v>52</v>
      </c>
      <c r="AX509" s="98" t="s">
        <v>36</v>
      </c>
      <c r="AY509" s="98" t="s">
        <v>88</v>
      </c>
    </row>
    <row r="510" spans="2:65" s="6" customFormat="1" ht="15.75" customHeight="1">
      <c r="B510" s="92"/>
      <c r="D510" s="107" t="s">
        <v>95</v>
      </c>
      <c r="E510" s="98"/>
      <c r="F510" s="94" t="s">
        <v>923</v>
      </c>
      <c r="H510" s="95">
        <v>8.4824999999999999</v>
      </c>
      <c r="L510" s="92"/>
      <c r="M510" s="96"/>
      <c r="T510" s="97"/>
      <c r="AT510" s="98" t="s">
        <v>95</v>
      </c>
      <c r="AU510" s="98" t="s">
        <v>38</v>
      </c>
      <c r="AV510" s="98" t="s">
        <v>38</v>
      </c>
      <c r="AW510" s="98" t="s">
        <v>52</v>
      </c>
      <c r="AX510" s="98" t="s">
        <v>36</v>
      </c>
      <c r="AY510" s="98" t="s">
        <v>88</v>
      </c>
    </row>
    <row r="511" spans="2:65" s="6" customFormat="1" ht="15.75" customHeight="1">
      <c r="B511" s="92"/>
      <c r="D511" s="107" t="s">
        <v>95</v>
      </c>
      <c r="E511" s="98"/>
      <c r="F511" s="94" t="s">
        <v>924</v>
      </c>
      <c r="H511" s="95">
        <v>7.92</v>
      </c>
      <c r="L511" s="92"/>
      <c r="M511" s="96"/>
      <c r="T511" s="97"/>
      <c r="AT511" s="98" t="s">
        <v>95</v>
      </c>
      <c r="AU511" s="98" t="s">
        <v>38</v>
      </c>
      <c r="AV511" s="98" t="s">
        <v>38</v>
      </c>
      <c r="AW511" s="98" t="s">
        <v>52</v>
      </c>
      <c r="AX511" s="98" t="s">
        <v>36</v>
      </c>
      <c r="AY511" s="98" t="s">
        <v>88</v>
      </c>
    </row>
    <row r="512" spans="2:65" s="6" customFormat="1" ht="15.75" customHeight="1">
      <c r="B512" s="92"/>
      <c r="D512" s="107" t="s">
        <v>95</v>
      </c>
      <c r="E512" s="98"/>
      <c r="F512" s="94" t="s">
        <v>925</v>
      </c>
      <c r="H512" s="95">
        <v>0.315</v>
      </c>
      <c r="L512" s="92"/>
      <c r="M512" s="96"/>
      <c r="T512" s="97"/>
      <c r="AT512" s="98" t="s">
        <v>95</v>
      </c>
      <c r="AU512" s="98" t="s">
        <v>38</v>
      </c>
      <c r="AV512" s="98" t="s">
        <v>38</v>
      </c>
      <c r="AW512" s="98" t="s">
        <v>52</v>
      </c>
      <c r="AX512" s="98" t="s">
        <v>36</v>
      </c>
      <c r="AY512" s="98" t="s">
        <v>88</v>
      </c>
    </row>
    <row r="513" spans="2:65" s="6" customFormat="1" ht="15.75" customHeight="1">
      <c r="B513" s="92"/>
      <c r="D513" s="107" t="s">
        <v>95</v>
      </c>
      <c r="E513" s="98"/>
      <c r="F513" s="94" t="s">
        <v>926</v>
      </c>
      <c r="H513" s="95">
        <v>4.3724999999999996</v>
      </c>
      <c r="L513" s="92"/>
      <c r="M513" s="96"/>
      <c r="T513" s="97"/>
      <c r="AT513" s="98" t="s">
        <v>95</v>
      </c>
      <c r="AU513" s="98" t="s">
        <v>38</v>
      </c>
      <c r="AV513" s="98" t="s">
        <v>38</v>
      </c>
      <c r="AW513" s="98" t="s">
        <v>52</v>
      </c>
      <c r="AX513" s="98" t="s">
        <v>36</v>
      </c>
      <c r="AY513" s="98" t="s">
        <v>88</v>
      </c>
    </row>
    <row r="514" spans="2:65" s="6" customFormat="1" ht="15.75" customHeight="1">
      <c r="B514" s="92"/>
      <c r="D514" s="107" t="s">
        <v>95</v>
      </c>
      <c r="E514" s="98"/>
      <c r="F514" s="94" t="s">
        <v>927</v>
      </c>
      <c r="H514" s="95">
        <v>1.5</v>
      </c>
      <c r="L514" s="92"/>
      <c r="M514" s="96"/>
      <c r="T514" s="97"/>
      <c r="AT514" s="98" t="s">
        <v>95</v>
      </c>
      <c r="AU514" s="98" t="s">
        <v>38</v>
      </c>
      <c r="AV514" s="98" t="s">
        <v>38</v>
      </c>
      <c r="AW514" s="98" t="s">
        <v>52</v>
      </c>
      <c r="AX514" s="98" t="s">
        <v>36</v>
      </c>
      <c r="AY514" s="98" t="s">
        <v>88</v>
      </c>
    </row>
    <row r="515" spans="2:65" s="6" customFormat="1" ht="15.75" customHeight="1">
      <c r="B515" s="92"/>
      <c r="D515" s="107" t="s">
        <v>95</v>
      </c>
      <c r="E515" s="98"/>
      <c r="F515" s="94" t="s">
        <v>928</v>
      </c>
      <c r="H515" s="95">
        <v>0.315</v>
      </c>
      <c r="L515" s="92"/>
      <c r="M515" s="96"/>
      <c r="T515" s="97"/>
      <c r="AT515" s="98" t="s">
        <v>95</v>
      </c>
      <c r="AU515" s="98" t="s">
        <v>38</v>
      </c>
      <c r="AV515" s="98" t="s">
        <v>38</v>
      </c>
      <c r="AW515" s="98" t="s">
        <v>52</v>
      </c>
      <c r="AX515" s="98" t="s">
        <v>36</v>
      </c>
      <c r="AY515" s="98" t="s">
        <v>88</v>
      </c>
    </row>
    <row r="516" spans="2:65" s="6" customFormat="1" ht="15.75" customHeight="1">
      <c r="B516" s="92"/>
      <c r="D516" s="107" t="s">
        <v>95</v>
      </c>
      <c r="E516" s="98"/>
      <c r="F516" s="94" t="s">
        <v>929</v>
      </c>
      <c r="H516" s="95">
        <v>0.81</v>
      </c>
      <c r="L516" s="92"/>
      <c r="M516" s="96"/>
      <c r="T516" s="97"/>
      <c r="AT516" s="98" t="s">
        <v>95</v>
      </c>
      <c r="AU516" s="98" t="s">
        <v>38</v>
      </c>
      <c r="AV516" s="98" t="s">
        <v>38</v>
      </c>
      <c r="AW516" s="98" t="s">
        <v>52</v>
      </c>
      <c r="AX516" s="98" t="s">
        <v>36</v>
      </c>
      <c r="AY516" s="98" t="s">
        <v>88</v>
      </c>
    </row>
    <row r="517" spans="2:65" s="6" customFormat="1" ht="15.75" customHeight="1">
      <c r="B517" s="92"/>
      <c r="D517" s="107" t="s">
        <v>95</v>
      </c>
      <c r="E517" s="98"/>
      <c r="F517" s="94" t="s">
        <v>930</v>
      </c>
      <c r="H517" s="95">
        <v>0.54</v>
      </c>
      <c r="L517" s="92"/>
      <c r="M517" s="96"/>
      <c r="T517" s="97"/>
      <c r="AT517" s="98" t="s">
        <v>95</v>
      </c>
      <c r="AU517" s="98" t="s">
        <v>38</v>
      </c>
      <c r="AV517" s="98" t="s">
        <v>38</v>
      </c>
      <c r="AW517" s="98" t="s">
        <v>52</v>
      </c>
      <c r="AX517" s="98" t="s">
        <v>36</v>
      </c>
      <c r="AY517" s="98" t="s">
        <v>88</v>
      </c>
    </row>
    <row r="518" spans="2:65" s="6" customFormat="1" ht="15.75" customHeight="1">
      <c r="B518" s="92"/>
      <c r="D518" s="107" t="s">
        <v>95</v>
      </c>
      <c r="E518" s="98"/>
      <c r="F518" s="94" t="s">
        <v>931</v>
      </c>
      <c r="H518" s="95">
        <v>0.48</v>
      </c>
      <c r="L518" s="92"/>
      <c r="M518" s="96"/>
      <c r="T518" s="97"/>
      <c r="AT518" s="98" t="s">
        <v>95</v>
      </c>
      <c r="AU518" s="98" t="s">
        <v>38</v>
      </c>
      <c r="AV518" s="98" t="s">
        <v>38</v>
      </c>
      <c r="AW518" s="98" t="s">
        <v>52</v>
      </c>
      <c r="AX518" s="98" t="s">
        <v>36</v>
      </c>
      <c r="AY518" s="98" t="s">
        <v>88</v>
      </c>
    </row>
    <row r="519" spans="2:65" s="6" customFormat="1" ht="15.75" customHeight="1">
      <c r="B519" s="92"/>
      <c r="D519" s="107" t="s">
        <v>95</v>
      </c>
      <c r="E519" s="98"/>
      <c r="F519" s="94" t="s">
        <v>932</v>
      </c>
      <c r="H519" s="95">
        <v>0.8478</v>
      </c>
      <c r="L519" s="92"/>
      <c r="M519" s="96"/>
      <c r="T519" s="97"/>
      <c r="AT519" s="98" t="s">
        <v>95</v>
      </c>
      <c r="AU519" s="98" t="s">
        <v>38</v>
      </c>
      <c r="AV519" s="98" t="s">
        <v>38</v>
      </c>
      <c r="AW519" s="98" t="s">
        <v>52</v>
      </c>
      <c r="AX519" s="98" t="s">
        <v>36</v>
      </c>
      <c r="AY519" s="98" t="s">
        <v>88</v>
      </c>
    </row>
    <row r="520" spans="2:65" s="6" customFormat="1" ht="15.75" customHeight="1">
      <c r="B520" s="108"/>
      <c r="D520" s="107" t="s">
        <v>95</v>
      </c>
      <c r="E520" s="109"/>
      <c r="F520" s="110" t="s">
        <v>639</v>
      </c>
      <c r="H520" s="109"/>
      <c r="L520" s="108"/>
      <c r="M520" s="111"/>
      <c r="T520" s="112"/>
      <c r="AT520" s="109" t="s">
        <v>95</v>
      </c>
      <c r="AU520" s="109" t="s">
        <v>38</v>
      </c>
      <c r="AV520" s="109" t="s">
        <v>37</v>
      </c>
      <c r="AW520" s="109" t="s">
        <v>52</v>
      </c>
      <c r="AX520" s="109" t="s">
        <v>36</v>
      </c>
      <c r="AY520" s="109" t="s">
        <v>88</v>
      </c>
    </row>
    <row r="521" spans="2:65" s="6" customFormat="1" ht="15.75" customHeight="1">
      <c r="B521" s="92"/>
      <c r="D521" s="107" t="s">
        <v>95</v>
      </c>
      <c r="E521" s="98"/>
      <c r="F521" s="94" t="s">
        <v>933</v>
      </c>
      <c r="H521" s="95">
        <v>1.125</v>
      </c>
      <c r="L521" s="92"/>
      <c r="M521" s="96"/>
      <c r="T521" s="97"/>
      <c r="AT521" s="98" t="s">
        <v>95</v>
      </c>
      <c r="AU521" s="98" t="s">
        <v>38</v>
      </c>
      <c r="AV521" s="98" t="s">
        <v>38</v>
      </c>
      <c r="AW521" s="98" t="s">
        <v>52</v>
      </c>
      <c r="AX521" s="98" t="s">
        <v>36</v>
      </c>
      <c r="AY521" s="98" t="s">
        <v>88</v>
      </c>
    </row>
    <row r="522" spans="2:65" s="6" customFormat="1" ht="15.75" customHeight="1">
      <c r="B522" s="92"/>
      <c r="D522" s="107" t="s">
        <v>95</v>
      </c>
      <c r="E522" s="98"/>
      <c r="F522" s="94" t="s">
        <v>934</v>
      </c>
      <c r="H522" s="95">
        <v>0.93</v>
      </c>
      <c r="L522" s="92"/>
      <c r="M522" s="96"/>
      <c r="T522" s="97"/>
      <c r="AT522" s="98" t="s">
        <v>95</v>
      </c>
      <c r="AU522" s="98" t="s">
        <v>38</v>
      </c>
      <c r="AV522" s="98" t="s">
        <v>38</v>
      </c>
      <c r="AW522" s="98" t="s">
        <v>52</v>
      </c>
      <c r="AX522" s="98" t="s">
        <v>36</v>
      </c>
      <c r="AY522" s="98" t="s">
        <v>88</v>
      </c>
    </row>
    <row r="523" spans="2:65" s="6" customFormat="1" ht="15.75" customHeight="1">
      <c r="B523" s="92"/>
      <c r="D523" s="107" t="s">
        <v>95</v>
      </c>
      <c r="E523" s="98"/>
      <c r="F523" s="94" t="s">
        <v>935</v>
      </c>
      <c r="H523" s="95">
        <v>0.78</v>
      </c>
      <c r="L523" s="92"/>
      <c r="M523" s="96"/>
      <c r="T523" s="97"/>
      <c r="AT523" s="98" t="s">
        <v>95</v>
      </c>
      <c r="AU523" s="98" t="s">
        <v>38</v>
      </c>
      <c r="AV523" s="98" t="s">
        <v>38</v>
      </c>
      <c r="AW523" s="98" t="s">
        <v>52</v>
      </c>
      <c r="AX523" s="98" t="s">
        <v>36</v>
      </c>
      <c r="AY523" s="98" t="s">
        <v>88</v>
      </c>
    </row>
    <row r="524" spans="2:65" s="6" customFormat="1" ht="15.75" customHeight="1">
      <c r="B524" s="16"/>
      <c r="C524" s="81" t="s">
        <v>277</v>
      </c>
      <c r="D524" s="81" t="s">
        <v>90</v>
      </c>
      <c r="E524" s="82" t="s">
        <v>227</v>
      </c>
      <c r="F524" s="83" t="s">
        <v>228</v>
      </c>
      <c r="G524" s="84" t="s">
        <v>229</v>
      </c>
      <c r="H524" s="85">
        <v>116.13</v>
      </c>
      <c r="I524" s="86"/>
      <c r="J524" s="86">
        <f>ROUND($I$524*$H$524,2)</f>
        <v>0</v>
      </c>
      <c r="K524" s="83"/>
      <c r="L524" s="16"/>
      <c r="M524" s="87"/>
      <c r="N524" s="88" t="s">
        <v>25</v>
      </c>
      <c r="O524" s="89">
        <v>0.93300000000000005</v>
      </c>
      <c r="P524" s="89">
        <f>$O$524*$H$524</f>
        <v>108.34929</v>
      </c>
      <c r="Q524" s="89">
        <v>0</v>
      </c>
      <c r="R524" s="89">
        <f>$Q$524*$H$524</f>
        <v>0</v>
      </c>
      <c r="S524" s="89">
        <v>0</v>
      </c>
      <c r="T524" s="90">
        <f>$S$524*$H$524</f>
        <v>0</v>
      </c>
      <c r="AR524" s="40" t="s">
        <v>94</v>
      </c>
      <c r="AT524" s="40" t="s">
        <v>90</v>
      </c>
      <c r="AU524" s="40" t="s">
        <v>38</v>
      </c>
      <c r="AY524" s="6" t="s">
        <v>88</v>
      </c>
      <c r="BE524" s="91">
        <f>IF($N$524="základní",$J$524,0)</f>
        <v>0</v>
      </c>
      <c r="BF524" s="91">
        <f>IF($N$524="snížená",$J$524,0)</f>
        <v>0</v>
      </c>
      <c r="BG524" s="91">
        <f>IF($N$524="zákl. přenesená",$J$524,0)</f>
        <v>0</v>
      </c>
      <c r="BH524" s="91">
        <f>IF($N$524="sníž. přenesená",$J$524,0)</f>
        <v>0</v>
      </c>
      <c r="BI524" s="91">
        <f>IF($N$524="nulová",$J$524,0)</f>
        <v>0</v>
      </c>
      <c r="BJ524" s="40" t="s">
        <v>37</v>
      </c>
      <c r="BK524" s="91">
        <f>ROUND($I$524*$H$524,2)</f>
        <v>0</v>
      </c>
      <c r="BL524" s="40" t="s">
        <v>94</v>
      </c>
      <c r="BM524" s="40" t="s">
        <v>936</v>
      </c>
    </row>
    <row r="525" spans="2:65" s="6" customFormat="1" ht="15.75" customHeight="1">
      <c r="B525" s="16"/>
      <c r="C525" s="84" t="s">
        <v>278</v>
      </c>
      <c r="D525" s="84" t="s">
        <v>90</v>
      </c>
      <c r="E525" s="82" t="s">
        <v>231</v>
      </c>
      <c r="F525" s="83" t="s">
        <v>232</v>
      </c>
      <c r="G525" s="84" t="s">
        <v>229</v>
      </c>
      <c r="H525" s="85">
        <v>116.13</v>
      </c>
      <c r="I525" s="86"/>
      <c r="J525" s="86">
        <f>ROUND($I$525*$H$525,2)</f>
        <v>0</v>
      </c>
      <c r="K525" s="83"/>
      <c r="L525" s="16"/>
      <c r="M525" s="87"/>
      <c r="N525" s="88" t="s">
        <v>25</v>
      </c>
      <c r="O525" s="89">
        <v>0.4</v>
      </c>
      <c r="P525" s="89">
        <f>$O$525*$H$525</f>
        <v>46.451999999999998</v>
      </c>
      <c r="Q525" s="89">
        <v>0</v>
      </c>
      <c r="R525" s="89">
        <f>$Q$525*$H$525</f>
        <v>0</v>
      </c>
      <c r="S525" s="89">
        <v>0</v>
      </c>
      <c r="T525" s="90">
        <f>$S$525*$H$525</f>
        <v>0</v>
      </c>
      <c r="AR525" s="40" t="s">
        <v>94</v>
      </c>
      <c r="AT525" s="40" t="s">
        <v>90</v>
      </c>
      <c r="AU525" s="40" t="s">
        <v>38</v>
      </c>
      <c r="AY525" s="40" t="s">
        <v>88</v>
      </c>
      <c r="BE525" s="91">
        <f>IF($N$525="základní",$J$525,0)</f>
        <v>0</v>
      </c>
      <c r="BF525" s="91">
        <f>IF($N$525="snížená",$J$525,0)</f>
        <v>0</v>
      </c>
      <c r="BG525" s="91">
        <f>IF($N$525="zákl. přenesená",$J$525,0)</f>
        <v>0</v>
      </c>
      <c r="BH525" s="91">
        <f>IF($N$525="sníž. přenesená",$J$525,0)</f>
        <v>0</v>
      </c>
      <c r="BI525" s="91">
        <f>IF($N$525="nulová",$J$525,0)</f>
        <v>0</v>
      </c>
      <c r="BJ525" s="40" t="s">
        <v>37</v>
      </c>
      <c r="BK525" s="91">
        <f>ROUND($I$525*$H$525,2)</f>
        <v>0</v>
      </c>
      <c r="BL525" s="40" t="s">
        <v>94</v>
      </c>
      <c r="BM525" s="40" t="s">
        <v>937</v>
      </c>
    </row>
    <row r="526" spans="2:65" s="6" customFormat="1" ht="15.75" customHeight="1">
      <c r="B526" s="16"/>
      <c r="C526" s="84" t="s">
        <v>279</v>
      </c>
      <c r="D526" s="84" t="s">
        <v>90</v>
      </c>
      <c r="E526" s="82" t="s">
        <v>234</v>
      </c>
      <c r="F526" s="83" t="s">
        <v>235</v>
      </c>
      <c r="G526" s="84" t="s">
        <v>229</v>
      </c>
      <c r="H526" s="85">
        <v>116.13</v>
      </c>
      <c r="I526" s="86"/>
      <c r="J526" s="86">
        <f>ROUND($I$526*$H$526,2)</f>
        <v>0</v>
      </c>
      <c r="K526" s="83"/>
      <c r="L526" s="16"/>
      <c r="M526" s="87"/>
      <c r="N526" s="88" t="s">
        <v>25</v>
      </c>
      <c r="O526" s="89">
        <v>0.49</v>
      </c>
      <c r="P526" s="89">
        <f>$O$526*$H$526</f>
        <v>56.903699999999994</v>
      </c>
      <c r="Q526" s="89">
        <v>0</v>
      </c>
      <c r="R526" s="89">
        <f>$Q$526*$H$526</f>
        <v>0</v>
      </c>
      <c r="S526" s="89">
        <v>0</v>
      </c>
      <c r="T526" s="90">
        <f>$S$526*$H$526</f>
        <v>0</v>
      </c>
      <c r="AR526" s="40" t="s">
        <v>94</v>
      </c>
      <c r="AT526" s="40" t="s">
        <v>90</v>
      </c>
      <c r="AU526" s="40" t="s">
        <v>38</v>
      </c>
      <c r="AY526" s="40" t="s">
        <v>88</v>
      </c>
      <c r="BE526" s="91">
        <f>IF($N$526="základní",$J$526,0)</f>
        <v>0</v>
      </c>
      <c r="BF526" s="91">
        <f>IF($N$526="snížená",$J$526,0)</f>
        <v>0</v>
      </c>
      <c r="BG526" s="91">
        <f>IF($N$526="zákl. přenesená",$J$526,0)</f>
        <v>0</v>
      </c>
      <c r="BH526" s="91">
        <f>IF($N$526="sníž. přenesená",$J$526,0)</f>
        <v>0</v>
      </c>
      <c r="BI526" s="91">
        <f>IF($N$526="nulová",$J$526,0)</f>
        <v>0</v>
      </c>
      <c r="BJ526" s="40" t="s">
        <v>37</v>
      </c>
      <c r="BK526" s="91">
        <f>ROUND($I$526*$H$526,2)</f>
        <v>0</v>
      </c>
      <c r="BL526" s="40" t="s">
        <v>94</v>
      </c>
      <c r="BM526" s="40" t="s">
        <v>938</v>
      </c>
    </row>
    <row r="527" spans="2:65" s="6" customFormat="1" ht="15.75" customHeight="1">
      <c r="B527" s="16"/>
      <c r="C527" s="84" t="s">
        <v>281</v>
      </c>
      <c r="D527" s="84" t="s">
        <v>90</v>
      </c>
      <c r="E527" s="82" t="s">
        <v>237</v>
      </c>
      <c r="F527" s="83" t="s">
        <v>238</v>
      </c>
      <c r="G527" s="84" t="s">
        <v>229</v>
      </c>
      <c r="H527" s="85">
        <v>1161.3</v>
      </c>
      <c r="I527" s="86"/>
      <c r="J527" s="86">
        <f>ROUND($I$527*$H$527,2)</f>
        <v>0</v>
      </c>
      <c r="K527" s="83"/>
      <c r="L527" s="16"/>
      <c r="M527" s="87"/>
      <c r="N527" s="88" t="s">
        <v>25</v>
      </c>
      <c r="O527" s="89">
        <v>0</v>
      </c>
      <c r="P527" s="89">
        <f>$O$527*$H$527</f>
        <v>0</v>
      </c>
      <c r="Q527" s="89">
        <v>0</v>
      </c>
      <c r="R527" s="89">
        <f>$Q$527*$H$527</f>
        <v>0</v>
      </c>
      <c r="S527" s="89">
        <v>0</v>
      </c>
      <c r="T527" s="90">
        <f>$S$527*$H$527</f>
        <v>0</v>
      </c>
      <c r="AR527" s="40" t="s">
        <v>94</v>
      </c>
      <c r="AT527" s="40" t="s">
        <v>90</v>
      </c>
      <c r="AU527" s="40" t="s">
        <v>38</v>
      </c>
      <c r="AY527" s="40" t="s">
        <v>88</v>
      </c>
      <c r="BE527" s="91">
        <f>IF($N$527="základní",$J$527,0)</f>
        <v>0</v>
      </c>
      <c r="BF527" s="91">
        <f>IF($N$527="snížená",$J$527,0)</f>
        <v>0</v>
      </c>
      <c r="BG527" s="91">
        <f>IF($N$527="zákl. přenesená",$J$527,0)</f>
        <v>0</v>
      </c>
      <c r="BH527" s="91">
        <f>IF($N$527="sníž. přenesená",$J$527,0)</f>
        <v>0</v>
      </c>
      <c r="BI527" s="91">
        <f>IF($N$527="nulová",$J$527,0)</f>
        <v>0</v>
      </c>
      <c r="BJ527" s="40" t="s">
        <v>37</v>
      </c>
      <c r="BK527" s="91">
        <f>ROUND($I$527*$H$527,2)</f>
        <v>0</v>
      </c>
      <c r="BL527" s="40" t="s">
        <v>94</v>
      </c>
      <c r="BM527" s="40" t="s">
        <v>939</v>
      </c>
    </row>
    <row r="528" spans="2:65" s="6" customFormat="1" ht="15.75" customHeight="1">
      <c r="B528" s="92"/>
      <c r="D528" s="107" t="s">
        <v>95</v>
      </c>
      <c r="F528" s="94" t="s">
        <v>940</v>
      </c>
      <c r="H528" s="95">
        <v>1161.3</v>
      </c>
      <c r="L528" s="92"/>
      <c r="M528" s="96"/>
      <c r="T528" s="97"/>
      <c r="AT528" s="98" t="s">
        <v>95</v>
      </c>
      <c r="AU528" s="98" t="s">
        <v>38</v>
      </c>
      <c r="AV528" s="98" t="s">
        <v>38</v>
      </c>
      <c r="AW528" s="98" t="s">
        <v>36</v>
      </c>
      <c r="AX528" s="98" t="s">
        <v>37</v>
      </c>
      <c r="AY528" s="98" t="s">
        <v>88</v>
      </c>
    </row>
    <row r="529" spans="2:65" s="6" customFormat="1" ht="15.75" customHeight="1">
      <c r="B529" s="16"/>
      <c r="C529" s="81" t="s">
        <v>286</v>
      </c>
      <c r="D529" s="81" t="s">
        <v>90</v>
      </c>
      <c r="E529" s="82" t="s">
        <v>240</v>
      </c>
      <c r="F529" s="83" t="s">
        <v>241</v>
      </c>
      <c r="G529" s="84" t="s">
        <v>229</v>
      </c>
      <c r="H529" s="85">
        <v>116.13</v>
      </c>
      <c r="I529" s="86"/>
      <c r="J529" s="86">
        <f>ROUND($I$529*$H$529,2)</f>
        <v>0</v>
      </c>
      <c r="K529" s="83"/>
      <c r="L529" s="16"/>
      <c r="M529" s="87"/>
      <c r="N529" s="88" t="s">
        <v>25</v>
      </c>
      <c r="O529" s="89">
        <v>0.94199999999999995</v>
      </c>
      <c r="P529" s="89">
        <f>$O$529*$H$529</f>
        <v>109.39446</v>
      </c>
      <c r="Q529" s="89">
        <v>0</v>
      </c>
      <c r="R529" s="89">
        <f>$Q$529*$H$529</f>
        <v>0</v>
      </c>
      <c r="S529" s="89">
        <v>0</v>
      </c>
      <c r="T529" s="90">
        <f>$S$529*$H$529</f>
        <v>0</v>
      </c>
      <c r="AR529" s="40" t="s">
        <v>94</v>
      </c>
      <c r="AT529" s="40" t="s">
        <v>90</v>
      </c>
      <c r="AU529" s="40" t="s">
        <v>38</v>
      </c>
      <c r="AY529" s="6" t="s">
        <v>88</v>
      </c>
      <c r="BE529" s="91">
        <f>IF($N$529="základní",$J$529,0)</f>
        <v>0</v>
      </c>
      <c r="BF529" s="91">
        <f>IF($N$529="snížená",$J$529,0)</f>
        <v>0</v>
      </c>
      <c r="BG529" s="91">
        <f>IF($N$529="zákl. přenesená",$J$529,0)</f>
        <v>0</v>
      </c>
      <c r="BH529" s="91">
        <f>IF($N$529="sníž. přenesená",$J$529,0)</f>
        <v>0</v>
      </c>
      <c r="BI529" s="91">
        <f>IF($N$529="nulová",$J$529,0)</f>
        <v>0</v>
      </c>
      <c r="BJ529" s="40" t="s">
        <v>37</v>
      </c>
      <c r="BK529" s="91">
        <f>ROUND($I$529*$H$529,2)</f>
        <v>0</v>
      </c>
      <c r="BL529" s="40" t="s">
        <v>94</v>
      </c>
      <c r="BM529" s="40" t="s">
        <v>941</v>
      </c>
    </row>
    <row r="530" spans="2:65" s="6" customFormat="1" ht="15.75" customHeight="1">
      <c r="B530" s="16"/>
      <c r="C530" s="84" t="s">
        <v>289</v>
      </c>
      <c r="D530" s="84" t="s">
        <v>90</v>
      </c>
      <c r="E530" s="82" t="s">
        <v>243</v>
      </c>
      <c r="F530" s="83" t="s">
        <v>244</v>
      </c>
      <c r="G530" s="84" t="s">
        <v>229</v>
      </c>
      <c r="H530" s="85">
        <v>116.13</v>
      </c>
      <c r="I530" s="86"/>
      <c r="J530" s="86">
        <f>ROUND($I$530*$H$530,2)</f>
        <v>0</v>
      </c>
      <c r="K530" s="83"/>
      <c r="L530" s="16"/>
      <c r="M530" s="87"/>
      <c r="N530" s="88" t="s">
        <v>25</v>
      </c>
      <c r="O530" s="89">
        <v>0.105</v>
      </c>
      <c r="P530" s="89">
        <f>$O$530*$H$530</f>
        <v>12.19365</v>
      </c>
      <c r="Q530" s="89">
        <v>0</v>
      </c>
      <c r="R530" s="89">
        <f>$Q$530*$H$530</f>
        <v>0</v>
      </c>
      <c r="S530" s="89">
        <v>0</v>
      </c>
      <c r="T530" s="90">
        <f>$S$530*$H$530</f>
        <v>0</v>
      </c>
      <c r="AR530" s="40" t="s">
        <v>94</v>
      </c>
      <c r="AT530" s="40" t="s">
        <v>90</v>
      </c>
      <c r="AU530" s="40" t="s">
        <v>38</v>
      </c>
      <c r="AY530" s="40" t="s">
        <v>88</v>
      </c>
      <c r="BE530" s="91">
        <f>IF($N$530="základní",$J$530,0)</f>
        <v>0</v>
      </c>
      <c r="BF530" s="91">
        <f>IF($N$530="snížená",$J$530,0)</f>
        <v>0</v>
      </c>
      <c r="BG530" s="91">
        <f>IF($N$530="zákl. přenesená",$J$530,0)</f>
        <v>0</v>
      </c>
      <c r="BH530" s="91">
        <f>IF($N$530="sníž. přenesená",$J$530,0)</f>
        <v>0</v>
      </c>
      <c r="BI530" s="91">
        <f>IF($N$530="nulová",$J$530,0)</f>
        <v>0</v>
      </c>
      <c r="BJ530" s="40" t="s">
        <v>37</v>
      </c>
      <c r="BK530" s="91">
        <f>ROUND($I$530*$H$530,2)</f>
        <v>0</v>
      </c>
      <c r="BL530" s="40" t="s">
        <v>94</v>
      </c>
      <c r="BM530" s="40" t="s">
        <v>942</v>
      </c>
    </row>
    <row r="531" spans="2:65" s="6" customFormat="1" ht="15.75" customHeight="1">
      <c r="B531" s="16"/>
      <c r="C531" s="84" t="s">
        <v>290</v>
      </c>
      <c r="D531" s="84" t="s">
        <v>90</v>
      </c>
      <c r="E531" s="82" t="s">
        <v>246</v>
      </c>
      <c r="F531" s="83" t="s">
        <v>943</v>
      </c>
      <c r="G531" s="84" t="s">
        <v>229</v>
      </c>
      <c r="H531" s="85">
        <v>72.156000000000006</v>
      </c>
      <c r="I531" s="86"/>
      <c r="J531" s="86">
        <f>ROUND($I$531*$H$531,2)</f>
        <v>0</v>
      </c>
      <c r="K531" s="83"/>
      <c r="L531" s="16"/>
      <c r="M531" s="87"/>
      <c r="N531" s="88" t="s">
        <v>25</v>
      </c>
      <c r="O531" s="89">
        <v>0</v>
      </c>
      <c r="P531" s="89">
        <f>$O$531*$H$531</f>
        <v>0</v>
      </c>
      <c r="Q531" s="89">
        <v>0</v>
      </c>
      <c r="R531" s="89">
        <f>$Q$531*$H$531</f>
        <v>0</v>
      </c>
      <c r="S531" s="89">
        <v>0</v>
      </c>
      <c r="T531" s="90">
        <f>$S$531*$H$531</f>
        <v>0</v>
      </c>
      <c r="AR531" s="40" t="s">
        <v>94</v>
      </c>
      <c r="AT531" s="40" t="s">
        <v>90</v>
      </c>
      <c r="AU531" s="40" t="s">
        <v>38</v>
      </c>
      <c r="AY531" s="40" t="s">
        <v>88</v>
      </c>
      <c r="BE531" s="91">
        <f>IF($N$531="základní",$J$531,0)</f>
        <v>0</v>
      </c>
      <c r="BF531" s="91">
        <f>IF($N$531="snížená",$J$531,0)</f>
        <v>0</v>
      </c>
      <c r="BG531" s="91">
        <f>IF($N$531="zákl. přenesená",$J$531,0)</f>
        <v>0</v>
      </c>
      <c r="BH531" s="91">
        <f>IF($N$531="sníž. přenesená",$J$531,0)</f>
        <v>0</v>
      </c>
      <c r="BI531" s="91">
        <f>IF($N$531="nulová",$J$531,0)</f>
        <v>0</v>
      </c>
      <c r="BJ531" s="40" t="s">
        <v>37</v>
      </c>
      <c r="BK531" s="91">
        <f>ROUND($I$531*$H$531,2)</f>
        <v>0</v>
      </c>
      <c r="BL531" s="40" t="s">
        <v>94</v>
      </c>
      <c r="BM531" s="40" t="s">
        <v>944</v>
      </c>
    </row>
    <row r="532" spans="2:65" s="6" customFormat="1" ht="15.75" customHeight="1">
      <c r="B532" s="92"/>
      <c r="D532" s="93" t="s">
        <v>95</v>
      </c>
      <c r="E532" s="94"/>
      <c r="F532" s="94" t="s">
        <v>945</v>
      </c>
      <c r="H532" s="95">
        <v>72.156000000000006</v>
      </c>
      <c r="L532" s="92"/>
      <c r="M532" s="96"/>
      <c r="T532" s="97"/>
      <c r="AT532" s="98" t="s">
        <v>95</v>
      </c>
      <c r="AU532" s="98" t="s">
        <v>38</v>
      </c>
      <c r="AV532" s="98" t="s">
        <v>38</v>
      </c>
      <c r="AW532" s="98" t="s">
        <v>52</v>
      </c>
      <c r="AX532" s="98" t="s">
        <v>36</v>
      </c>
      <c r="AY532" s="98" t="s">
        <v>88</v>
      </c>
    </row>
    <row r="533" spans="2:65" s="6" customFormat="1" ht="15.75" customHeight="1">
      <c r="B533" s="16"/>
      <c r="C533" s="81" t="s">
        <v>291</v>
      </c>
      <c r="D533" s="81" t="s">
        <v>90</v>
      </c>
      <c r="E533" s="82" t="s">
        <v>248</v>
      </c>
      <c r="F533" s="83" t="s">
        <v>249</v>
      </c>
      <c r="G533" s="84" t="s">
        <v>229</v>
      </c>
      <c r="H533" s="85">
        <v>27.204000000000001</v>
      </c>
      <c r="I533" s="86"/>
      <c r="J533" s="86">
        <f>ROUND($I$533*$H$533,2)</f>
        <v>0</v>
      </c>
      <c r="K533" s="83"/>
      <c r="L533" s="16"/>
      <c r="M533" s="87"/>
      <c r="N533" s="88" t="s">
        <v>25</v>
      </c>
      <c r="O533" s="89">
        <v>0</v>
      </c>
      <c r="P533" s="89">
        <f>$O$533*$H$533</f>
        <v>0</v>
      </c>
      <c r="Q533" s="89">
        <v>1</v>
      </c>
      <c r="R533" s="89">
        <f>$Q$533*$H$533</f>
        <v>27.204000000000001</v>
      </c>
      <c r="S533" s="89">
        <v>0</v>
      </c>
      <c r="T533" s="90">
        <f>$S$533*$H$533</f>
        <v>0</v>
      </c>
      <c r="AR533" s="40" t="s">
        <v>94</v>
      </c>
      <c r="AT533" s="40" t="s">
        <v>90</v>
      </c>
      <c r="AU533" s="40" t="s">
        <v>38</v>
      </c>
      <c r="AY533" s="6" t="s">
        <v>88</v>
      </c>
      <c r="BE533" s="91">
        <f>IF($N$533="základní",$J$533,0)</f>
        <v>0</v>
      </c>
      <c r="BF533" s="91">
        <f>IF($N$533="snížená",$J$533,0)</f>
        <v>0</v>
      </c>
      <c r="BG533" s="91">
        <f>IF($N$533="zákl. přenesená",$J$533,0)</f>
        <v>0</v>
      </c>
      <c r="BH533" s="91">
        <f>IF($N$533="sníž. přenesená",$J$533,0)</f>
        <v>0</v>
      </c>
      <c r="BI533" s="91">
        <f>IF($N$533="nulová",$J$533,0)</f>
        <v>0</v>
      </c>
      <c r="BJ533" s="40" t="s">
        <v>37</v>
      </c>
      <c r="BK533" s="91">
        <f>ROUND($I$533*$H$533,2)</f>
        <v>0</v>
      </c>
      <c r="BL533" s="40" t="s">
        <v>94</v>
      </c>
      <c r="BM533" s="40" t="s">
        <v>946</v>
      </c>
    </row>
    <row r="534" spans="2:65" s="6" customFormat="1" ht="15.75" customHeight="1">
      <c r="B534" s="92"/>
      <c r="D534" s="93" t="s">
        <v>95</v>
      </c>
      <c r="E534" s="94"/>
      <c r="F534" s="94" t="s">
        <v>947</v>
      </c>
      <c r="H534" s="95">
        <v>21.006</v>
      </c>
      <c r="L534" s="92"/>
      <c r="M534" s="96"/>
      <c r="T534" s="97"/>
      <c r="AT534" s="98" t="s">
        <v>95</v>
      </c>
      <c r="AU534" s="98" t="s">
        <v>38</v>
      </c>
      <c r="AV534" s="98" t="s">
        <v>38</v>
      </c>
      <c r="AW534" s="98" t="s">
        <v>52</v>
      </c>
      <c r="AX534" s="98" t="s">
        <v>36</v>
      </c>
      <c r="AY534" s="98" t="s">
        <v>88</v>
      </c>
    </row>
    <row r="535" spans="2:65" s="6" customFormat="1" ht="15.75" customHeight="1">
      <c r="B535" s="92"/>
      <c r="D535" s="107" t="s">
        <v>95</v>
      </c>
      <c r="E535" s="98"/>
      <c r="F535" s="94" t="s">
        <v>948</v>
      </c>
      <c r="H535" s="95">
        <v>4.9550000000000001</v>
      </c>
      <c r="L535" s="92"/>
      <c r="M535" s="96"/>
      <c r="T535" s="97"/>
      <c r="AT535" s="98" t="s">
        <v>95</v>
      </c>
      <c r="AU535" s="98" t="s">
        <v>38</v>
      </c>
      <c r="AV535" s="98" t="s">
        <v>38</v>
      </c>
      <c r="AW535" s="98" t="s">
        <v>52</v>
      </c>
      <c r="AX535" s="98" t="s">
        <v>36</v>
      </c>
      <c r="AY535" s="98" t="s">
        <v>88</v>
      </c>
    </row>
    <row r="536" spans="2:65" s="6" customFormat="1" ht="15.75" customHeight="1">
      <c r="B536" s="92"/>
      <c r="D536" s="107" t="s">
        <v>95</v>
      </c>
      <c r="E536" s="98"/>
      <c r="F536" s="94" t="s">
        <v>949</v>
      </c>
      <c r="H536" s="95">
        <v>1.2430000000000001</v>
      </c>
      <c r="L536" s="92"/>
      <c r="M536" s="96"/>
      <c r="T536" s="97"/>
      <c r="AT536" s="98" t="s">
        <v>95</v>
      </c>
      <c r="AU536" s="98" t="s">
        <v>38</v>
      </c>
      <c r="AV536" s="98" t="s">
        <v>38</v>
      </c>
      <c r="AW536" s="98" t="s">
        <v>52</v>
      </c>
      <c r="AX536" s="98" t="s">
        <v>36</v>
      </c>
      <c r="AY536" s="98" t="s">
        <v>88</v>
      </c>
    </row>
    <row r="537" spans="2:65" s="6" customFormat="1" ht="15.75" customHeight="1">
      <c r="B537" s="16"/>
      <c r="C537" s="81" t="s">
        <v>292</v>
      </c>
      <c r="D537" s="81" t="s">
        <v>90</v>
      </c>
      <c r="E537" s="82" t="s">
        <v>950</v>
      </c>
      <c r="F537" s="83" t="s">
        <v>951</v>
      </c>
      <c r="G537" s="84" t="s">
        <v>229</v>
      </c>
      <c r="H537" s="85">
        <v>16.77</v>
      </c>
      <c r="I537" s="86"/>
      <c r="J537" s="86">
        <f>ROUND($I$537*$H$537,2)</f>
        <v>0</v>
      </c>
      <c r="K537" s="83"/>
      <c r="L537" s="16"/>
      <c r="M537" s="87"/>
      <c r="N537" s="88" t="s">
        <v>25</v>
      </c>
      <c r="O537" s="89">
        <v>0</v>
      </c>
      <c r="P537" s="89">
        <f>$O$537*$H$537</f>
        <v>0</v>
      </c>
      <c r="Q537" s="89">
        <v>0</v>
      </c>
      <c r="R537" s="89">
        <f>$Q$537*$H$537</f>
        <v>0</v>
      </c>
      <c r="S537" s="89">
        <v>0</v>
      </c>
      <c r="T537" s="90">
        <f>$S$537*$H$537</f>
        <v>0</v>
      </c>
      <c r="AR537" s="40" t="s">
        <v>94</v>
      </c>
      <c r="AT537" s="40" t="s">
        <v>90</v>
      </c>
      <c r="AU537" s="40" t="s">
        <v>38</v>
      </c>
      <c r="AY537" s="6" t="s">
        <v>88</v>
      </c>
      <c r="BE537" s="91">
        <f>IF($N$537="základní",$J$537,0)</f>
        <v>0</v>
      </c>
      <c r="BF537" s="91">
        <f>IF($N$537="snížená",$J$537,0)</f>
        <v>0</v>
      </c>
      <c r="BG537" s="91">
        <f>IF($N$537="zákl. přenesená",$J$537,0)</f>
        <v>0</v>
      </c>
      <c r="BH537" s="91">
        <f>IF($N$537="sníž. přenesená",$J$537,0)</f>
        <v>0</v>
      </c>
      <c r="BI537" s="91">
        <f>IF($N$537="nulová",$J$537,0)</f>
        <v>0</v>
      </c>
      <c r="BJ537" s="40" t="s">
        <v>37</v>
      </c>
      <c r="BK537" s="91">
        <f>ROUND($I$537*$H$537,2)</f>
        <v>0</v>
      </c>
      <c r="BL537" s="40" t="s">
        <v>94</v>
      </c>
      <c r="BM537" s="40" t="s">
        <v>952</v>
      </c>
    </row>
    <row r="538" spans="2:65" s="6" customFormat="1" ht="15.75" customHeight="1">
      <c r="B538" s="92"/>
      <c r="D538" s="93" t="s">
        <v>95</v>
      </c>
      <c r="E538" s="94"/>
      <c r="F538" s="94" t="s">
        <v>953</v>
      </c>
      <c r="H538" s="95">
        <v>6.2</v>
      </c>
      <c r="L538" s="92"/>
      <c r="M538" s="96"/>
      <c r="T538" s="97"/>
      <c r="AT538" s="98" t="s">
        <v>95</v>
      </c>
      <c r="AU538" s="98" t="s">
        <v>38</v>
      </c>
      <c r="AV538" s="98" t="s">
        <v>38</v>
      </c>
      <c r="AW538" s="98" t="s">
        <v>52</v>
      </c>
      <c r="AX538" s="98" t="s">
        <v>36</v>
      </c>
      <c r="AY538" s="98" t="s">
        <v>88</v>
      </c>
    </row>
    <row r="539" spans="2:65" s="6" customFormat="1" ht="15.75" customHeight="1">
      <c r="B539" s="92"/>
      <c r="D539" s="107" t="s">
        <v>95</v>
      </c>
      <c r="E539" s="98"/>
      <c r="F539" s="94" t="s">
        <v>954</v>
      </c>
      <c r="H539" s="95">
        <v>10.57</v>
      </c>
      <c r="L539" s="92"/>
      <c r="M539" s="96"/>
      <c r="T539" s="97"/>
      <c r="AT539" s="98" t="s">
        <v>95</v>
      </c>
      <c r="AU539" s="98" t="s">
        <v>38</v>
      </c>
      <c r="AV539" s="98" t="s">
        <v>38</v>
      </c>
      <c r="AW539" s="98" t="s">
        <v>52</v>
      </c>
      <c r="AX539" s="98" t="s">
        <v>36</v>
      </c>
      <c r="AY539" s="98" t="s">
        <v>88</v>
      </c>
    </row>
    <row r="540" spans="2:65" s="70" customFormat="1" ht="30.75" customHeight="1">
      <c r="B540" s="71"/>
      <c r="D540" s="72" t="s">
        <v>35</v>
      </c>
      <c r="E540" s="79" t="s">
        <v>251</v>
      </c>
      <c r="F540" s="79" t="s">
        <v>252</v>
      </c>
      <c r="J540" s="80">
        <f>$BK$540</f>
        <v>0</v>
      </c>
      <c r="L540" s="71"/>
      <c r="M540" s="75"/>
      <c r="P540" s="76">
        <f>$P$541</f>
        <v>678.34559400000001</v>
      </c>
      <c r="R540" s="76">
        <f>$R$541</f>
        <v>0</v>
      </c>
      <c r="T540" s="77">
        <f>$T$541</f>
        <v>0</v>
      </c>
      <c r="AR540" s="72" t="s">
        <v>37</v>
      </c>
      <c r="AT540" s="72" t="s">
        <v>35</v>
      </c>
      <c r="AU540" s="72" t="s">
        <v>37</v>
      </c>
      <c r="AY540" s="72" t="s">
        <v>88</v>
      </c>
      <c r="BK540" s="78">
        <f>$BK$541</f>
        <v>0</v>
      </c>
    </row>
    <row r="541" spans="2:65" s="6" customFormat="1" ht="15.75" customHeight="1">
      <c r="B541" s="16"/>
      <c r="C541" s="81" t="s">
        <v>294</v>
      </c>
      <c r="D541" s="81" t="s">
        <v>90</v>
      </c>
      <c r="E541" s="82" t="s">
        <v>254</v>
      </c>
      <c r="F541" s="83" t="s">
        <v>255</v>
      </c>
      <c r="G541" s="84" t="s">
        <v>229</v>
      </c>
      <c r="H541" s="85">
        <v>261.10300000000001</v>
      </c>
      <c r="I541" s="86"/>
      <c r="J541" s="86">
        <f>ROUND($I$541*$H$541,2)</f>
        <v>0</v>
      </c>
      <c r="K541" s="83"/>
      <c r="L541" s="16"/>
      <c r="M541" s="87"/>
      <c r="N541" s="88" t="s">
        <v>25</v>
      </c>
      <c r="O541" s="89">
        <v>2.5979999999999999</v>
      </c>
      <c r="P541" s="89">
        <f>$O$541*$H$541</f>
        <v>678.34559400000001</v>
      </c>
      <c r="Q541" s="89">
        <v>0</v>
      </c>
      <c r="R541" s="89">
        <f>$Q$541*$H$541</f>
        <v>0</v>
      </c>
      <c r="S541" s="89">
        <v>0</v>
      </c>
      <c r="T541" s="90">
        <f>$S$541*$H$541</f>
        <v>0</v>
      </c>
      <c r="AR541" s="40" t="s">
        <v>94</v>
      </c>
      <c r="AT541" s="40" t="s">
        <v>90</v>
      </c>
      <c r="AU541" s="40" t="s">
        <v>38</v>
      </c>
      <c r="AY541" s="6" t="s">
        <v>88</v>
      </c>
      <c r="BE541" s="91">
        <f>IF($N$541="základní",$J$541,0)</f>
        <v>0</v>
      </c>
      <c r="BF541" s="91">
        <f>IF($N$541="snížená",$J$541,0)</f>
        <v>0</v>
      </c>
      <c r="BG541" s="91">
        <f>IF($N$541="zákl. přenesená",$J$541,0)</f>
        <v>0</v>
      </c>
      <c r="BH541" s="91">
        <f>IF($N$541="sníž. přenesená",$J$541,0)</f>
        <v>0</v>
      </c>
      <c r="BI541" s="91">
        <f>IF($N$541="nulová",$J$541,0)</f>
        <v>0</v>
      </c>
      <c r="BJ541" s="40" t="s">
        <v>37</v>
      </c>
      <c r="BK541" s="91">
        <f>ROUND($I$541*$H$541,2)</f>
        <v>0</v>
      </c>
      <c r="BL541" s="40" t="s">
        <v>94</v>
      </c>
      <c r="BM541" s="40" t="s">
        <v>955</v>
      </c>
    </row>
    <row r="542" spans="2:65" s="70" customFormat="1" ht="37.5" customHeight="1">
      <c r="B542" s="71"/>
      <c r="D542" s="72" t="s">
        <v>35</v>
      </c>
      <c r="E542" s="73" t="s">
        <v>256</v>
      </c>
      <c r="F542" s="73" t="s">
        <v>257</v>
      </c>
      <c r="J542" s="74">
        <f>$BK$542</f>
        <v>0</v>
      </c>
      <c r="L542" s="71"/>
      <c r="M542" s="75"/>
      <c r="P542" s="76">
        <f>$P$543+$P$553+$P$572+$P$627+$P$661+$P$673+$P$776+$P$798+$P$817+$P$822+$P$828</f>
        <v>2780.2520149999996</v>
      </c>
      <c r="R542" s="76">
        <f>$R$543+$R$553+$R$572+$R$627+$R$661+$R$673+$R$776+$R$798+$R$817+$R$822+$R$828</f>
        <v>39.796118400000012</v>
      </c>
      <c r="T542" s="77">
        <f>$T$543+$T$553+$T$572+$T$627+$T$661+$T$673+$T$776+$T$798+$T$817+$T$822+$T$828</f>
        <v>44.111458300000002</v>
      </c>
      <c r="AR542" s="72" t="s">
        <v>38</v>
      </c>
      <c r="AT542" s="72" t="s">
        <v>35</v>
      </c>
      <c r="AU542" s="72" t="s">
        <v>36</v>
      </c>
      <c r="AY542" s="72" t="s">
        <v>88</v>
      </c>
      <c r="BK542" s="78">
        <f>$BK$543+$BK$553+$BK$572+$BK$627+$BK$661+$BK$673+$BK$776+$BK$798+$BK$817+$BK$822+$BK$828</f>
        <v>0</v>
      </c>
    </row>
    <row r="543" spans="2:65" s="70" customFormat="1" ht="21" customHeight="1">
      <c r="B543" s="71"/>
      <c r="D543" s="72" t="s">
        <v>35</v>
      </c>
      <c r="E543" s="79" t="s">
        <v>956</v>
      </c>
      <c r="F543" s="79" t="s">
        <v>957</v>
      </c>
      <c r="J543" s="80">
        <f>$BK$543</f>
        <v>0</v>
      </c>
      <c r="L543" s="71"/>
      <c r="M543" s="75"/>
      <c r="P543" s="76">
        <f>SUM($P$544:$P$552)</f>
        <v>13.849174000000001</v>
      </c>
      <c r="R543" s="76">
        <f>SUM($R$544:$R$552)</f>
        <v>7.2194500000000009E-2</v>
      </c>
      <c r="T543" s="77">
        <f>SUM($T$544:$T$552)</f>
        <v>0</v>
      </c>
      <c r="AR543" s="72" t="s">
        <v>38</v>
      </c>
      <c r="AT543" s="72" t="s">
        <v>35</v>
      </c>
      <c r="AU543" s="72" t="s">
        <v>37</v>
      </c>
      <c r="AY543" s="72" t="s">
        <v>88</v>
      </c>
      <c r="BK543" s="78">
        <f>SUM($BK$544:$BK$552)</f>
        <v>0</v>
      </c>
    </row>
    <row r="544" spans="2:65" s="6" customFormat="1" ht="15.75" customHeight="1">
      <c r="B544" s="16"/>
      <c r="C544" s="84" t="s">
        <v>296</v>
      </c>
      <c r="D544" s="84" t="s">
        <v>90</v>
      </c>
      <c r="E544" s="82" t="s">
        <v>958</v>
      </c>
      <c r="F544" s="83" t="s">
        <v>959</v>
      </c>
      <c r="G544" s="84" t="s">
        <v>93</v>
      </c>
      <c r="H544" s="85">
        <v>64.95</v>
      </c>
      <c r="I544" s="86"/>
      <c r="J544" s="86">
        <f>ROUND($I$544*$H$544,2)</f>
        <v>0</v>
      </c>
      <c r="K544" s="83"/>
      <c r="L544" s="16"/>
      <c r="M544" s="87"/>
      <c r="N544" s="88" t="s">
        <v>25</v>
      </c>
      <c r="O544" s="89">
        <v>5.8000000000000003E-2</v>
      </c>
      <c r="P544" s="89">
        <f>$O$544*$H$544</f>
        <v>3.7671000000000006</v>
      </c>
      <c r="Q544" s="89">
        <v>9.5E-4</v>
      </c>
      <c r="R544" s="89">
        <f>$Q$544*$H$544</f>
        <v>6.17025E-2</v>
      </c>
      <c r="S544" s="89">
        <v>0</v>
      </c>
      <c r="T544" s="90">
        <f>$S$544*$H$544</f>
        <v>0</v>
      </c>
      <c r="AR544" s="40" t="s">
        <v>129</v>
      </c>
      <c r="AT544" s="40" t="s">
        <v>90</v>
      </c>
      <c r="AU544" s="40" t="s">
        <v>38</v>
      </c>
      <c r="AY544" s="40" t="s">
        <v>88</v>
      </c>
      <c r="BE544" s="91">
        <f>IF($N$544="základní",$J$544,0)</f>
        <v>0</v>
      </c>
      <c r="BF544" s="91">
        <f>IF($N$544="snížená",$J$544,0)</f>
        <v>0</v>
      </c>
      <c r="BG544" s="91">
        <f>IF($N$544="zákl. přenesená",$J$544,0)</f>
        <v>0</v>
      </c>
      <c r="BH544" s="91">
        <f>IF($N$544="sníž. přenesená",$J$544,0)</f>
        <v>0</v>
      </c>
      <c r="BI544" s="91">
        <f>IF($N$544="nulová",$J$544,0)</f>
        <v>0</v>
      </c>
      <c r="BJ544" s="40" t="s">
        <v>37</v>
      </c>
      <c r="BK544" s="91">
        <f>ROUND($I$544*$H$544,2)</f>
        <v>0</v>
      </c>
      <c r="BL544" s="40" t="s">
        <v>129</v>
      </c>
      <c r="BM544" s="40" t="s">
        <v>960</v>
      </c>
    </row>
    <row r="545" spans="2:65" s="6" customFormat="1" ht="15.75" customHeight="1">
      <c r="B545" s="108"/>
      <c r="D545" s="93" t="s">
        <v>95</v>
      </c>
      <c r="E545" s="110"/>
      <c r="F545" s="110" t="s">
        <v>961</v>
      </c>
      <c r="H545" s="109"/>
      <c r="L545" s="108"/>
      <c r="M545" s="111"/>
      <c r="T545" s="112"/>
      <c r="AT545" s="109" t="s">
        <v>95</v>
      </c>
      <c r="AU545" s="109" t="s">
        <v>38</v>
      </c>
      <c r="AV545" s="109" t="s">
        <v>37</v>
      </c>
      <c r="AW545" s="109" t="s">
        <v>52</v>
      </c>
      <c r="AX545" s="109" t="s">
        <v>36</v>
      </c>
      <c r="AY545" s="109" t="s">
        <v>88</v>
      </c>
    </row>
    <row r="546" spans="2:65" s="6" customFormat="1" ht="15.75" customHeight="1">
      <c r="B546" s="92"/>
      <c r="D546" s="107" t="s">
        <v>95</v>
      </c>
      <c r="E546" s="98"/>
      <c r="F546" s="94" t="s">
        <v>962</v>
      </c>
      <c r="H546" s="95">
        <v>10.4</v>
      </c>
      <c r="L546" s="92"/>
      <c r="M546" s="96"/>
      <c r="T546" s="97"/>
      <c r="AT546" s="98" t="s">
        <v>95</v>
      </c>
      <c r="AU546" s="98" t="s">
        <v>38</v>
      </c>
      <c r="AV546" s="98" t="s">
        <v>38</v>
      </c>
      <c r="AW546" s="98" t="s">
        <v>52</v>
      </c>
      <c r="AX546" s="98" t="s">
        <v>36</v>
      </c>
      <c r="AY546" s="98" t="s">
        <v>88</v>
      </c>
    </row>
    <row r="547" spans="2:65" s="6" customFormat="1" ht="15.75" customHeight="1">
      <c r="B547" s="92"/>
      <c r="D547" s="107" t="s">
        <v>95</v>
      </c>
      <c r="E547" s="98"/>
      <c r="F547" s="94" t="s">
        <v>963</v>
      </c>
      <c r="H547" s="95">
        <v>22.9</v>
      </c>
      <c r="L547" s="92"/>
      <c r="M547" s="96"/>
      <c r="T547" s="97"/>
      <c r="AT547" s="98" t="s">
        <v>95</v>
      </c>
      <c r="AU547" s="98" t="s">
        <v>38</v>
      </c>
      <c r="AV547" s="98" t="s">
        <v>38</v>
      </c>
      <c r="AW547" s="98" t="s">
        <v>52</v>
      </c>
      <c r="AX547" s="98" t="s">
        <v>36</v>
      </c>
      <c r="AY547" s="98" t="s">
        <v>88</v>
      </c>
    </row>
    <row r="548" spans="2:65" s="6" customFormat="1" ht="15.75" customHeight="1">
      <c r="B548" s="92"/>
      <c r="D548" s="107" t="s">
        <v>95</v>
      </c>
      <c r="E548" s="98"/>
      <c r="F548" s="94" t="s">
        <v>964</v>
      </c>
      <c r="H548" s="95">
        <v>31.65</v>
      </c>
      <c r="L548" s="92"/>
      <c r="M548" s="96"/>
      <c r="T548" s="97"/>
      <c r="AT548" s="98" t="s">
        <v>95</v>
      </c>
      <c r="AU548" s="98" t="s">
        <v>38</v>
      </c>
      <c r="AV548" s="98" t="s">
        <v>38</v>
      </c>
      <c r="AW548" s="98" t="s">
        <v>52</v>
      </c>
      <c r="AX548" s="98" t="s">
        <v>36</v>
      </c>
      <c r="AY548" s="98" t="s">
        <v>88</v>
      </c>
    </row>
    <row r="549" spans="2:65" s="6" customFormat="1" ht="15.75" customHeight="1">
      <c r="B549" s="16"/>
      <c r="C549" s="81" t="s">
        <v>298</v>
      </c>
      <c r="D549" s="81" t="s">
        <v>90</v>
      </c>
      <c r="E549" s="82" t="s">
        <v>965</v>
      </c>
      <c r="F549" s="83" t="s">
        <v>966</v>
      </c>
      <c r="G549" s="84" t="s">
        <v>113</v>
      </c>
      <c r="H549" s="85">
        <v>64.95</v>
      </c>
      <c r="I549" s="86"/>
      <c r="J549" s="86">
        <f>ROUND($I$549*$H$549,2)</f>
        <v>0</v>
      </c>
      <c r="K549" s="83"/>
      <c r="L549" s="16"/>
      <c r="M549" s="87"/>
      <c r="N549" s="88" t="s">
        <v>25</v>
      </c>
      <c r="O549" s="89">
        <v>0.115</v>
      </c>
      <c r="P549" s="89">
        <f>$O$549*$H$549</f>
        <v>7.4692500000000006</v>
      </c>
      <c r="Q549" s="89">
        <v>1.6000000000000001E-4</v>
      </c>
      <c r="R549" s="89">
        <f>$Q$549*$H$549</f>
        <v>1.0392000000000002E-2</v>
      </c>
      <c r="S549" s="89">
        <v>0</v>
      </c>
      <c r="T549" s="90">
        <f>$S$549*$H$549</f>
        <v>0</v>
      </c>
      <c r="AR549" s="40" t="s">
        <v>129</v>
      </c>
      <c r="AT549" s="40" t="s">
        <v>90</v>
      </c>
      <c r="AU549" s="40" t="s">
        <v>38</v>
      </c>
      <c r="AY549" s="6" t="s">
        <v>88</v>
      </c>
      <c r="BE549" s="91">
        <f>IF($N$549="základní",$J$549,0)</f>
        <v>0</v>
      </c>
      <c r="BF549" s="91">
        <f>IF($N$549="snížená",$J$549,0)</f>
        <v>0</v>
      </c>
      <c r="BG549" s="91">
        <f>IF($N$549="zákl. přenesená",$J$549,0)</f>
        <v>0</v>
      </c>
      <c r="BH549" s="91">
        <f>IF($N$549="sníž. přenesená",$J$549,0)</f>
        <v>0</v>
      </c>
      <c r="BI549" s="91">
        <f>IF($N$549="nulová",$J$549,0)</f>
        <v>0</v>
      </c>
      <c r="BJ549" s="40" t="s">
        <v>37</v>
      </c>
      <c r="BK549" s="91">
        <f>ROUND($I$549*$H$549,2)</f>
        <v>0</v>
      </c>
      <c r="BL549" s="40" t="s">
        <v>129</v>
      </c>
      <c r="BM549" s="40" t="s">
        <v>967</v>
      </c>
    </row>
    <row r="550" spans="2:65" s="6" customFormat="1" ht="15.75" customHeight="1">
      <c r="B550" s="92"/>
      <c r="D550" s="93" t="s">
        <v>95</v>
      </c>
      <c r="E550" s="94"/>
      <c r="F550" s="94" t="s">
        <v>968</v>
      </c>
      <c r="H550" s="95">
        <v>64.95</v>
      </c>
      <c r="L550" s="92"/>
      <c r="M550" s="96"/>
      <c r="T550" s="97"/>
      <c r="AT550" s="98" t="s">
        <v>95</v>
      </c>
      <c r="AU550" s="98" t="s">
        <v>38</v>
      </c>
      <c r="AV550" s="98" t="s">
        <v>38</v>
      </c>
      <c r="AW550" s="98" t="s">
        <v>52</v>
      </c>
      <c r="AX550" s="98" t="s">
        <v>36</v>
      </c>
      <c r="AY550" s="98" t="s">
        <v>88</v>
      </c>
    </row>
    <row r="551" spans="2:65" s="6" customFormat="1" ht="15.75" customHeight="1">
      <c r="B551" s="16"/>
      <c r="C551" s="81" t="s">
        <v>301</v>
      </c>
      <c r="D551" s="81" t="s">
        <v>90</v>
      </c>
      <c r="E551" s="82" t="s">
        <v>969</v>
      </c>
      <c r="F551" s="83" t="s">
        <v>970</v>
      </c>
      <c r="G551" s="84" t="s">
        <v>113</v>
      </c>
      <c r="H551" s="85">
        <v>10</v>
      </c>
      <c r="I551" s="86"/>
      <c r="J551" s="86">
        <f>ROUND($I$551*$H$551,2)</f>
        <v>0</v>
      </c>
      <c r="K551" s="83"/>
      <c r="L551" s="16"/>
      <c r="M551" s="87"/>
      <c r="N551" s="88" t="s">
        <v>25</v>
      </c>
      <c r="O551" s="89">
        <v>0.25</v>
      </c>
      <c r="P551" s="89">
        <f>$O$551*$H$551</f>
        <v>2.5</v>
      </c>
      <c r="Q551" s="89">
        <v>1.0000000000000001E-5</v>
      </c>
      <c r="R551" s="89">
        <f>$Q$551*$H$551</f>
        <v>1E-4</v>
      </c>
      <c r="S551" s="89">
        <v>0</v>
      </c>
      <c r="T551" s="90">
        <f>$S$551*$H$551</f>
        <v>0</v>
      </c>
      <c r="AR551" s="40" t="s">
        <v>129</v>
      </c>
      <c r="AT551" s="40" t="s">
        <v>90</v>
      </c>
      <c r="AU551" s="40" t="s">
        <v>38</v>
      </c>
      <c r="AY551" s="6" t="s">
        <v>88</v>
      </c>
      <c r="BE551" s="91">
        <f>IF($N$551="základní",$J$551,0)</f>
        <v>0</v>
      </c>
      <c r="BF551" s="91">
        <f>IF($N$551="snížená",$J$551,0)</f>
        <v>0</v>
      </c>
      <c r="BG551" s="91">
        <f>IF($N$551="zákl. přenesená",$J$551,0)</f>
        <v>0</v>
      </c>
      <c r="BH551" s="91">
        <f>IF($N$551="sníž. přenesená",$J$551,0)</f>
        <v>0</v>
      </c>
      <c r="BI551" s="91">
        <f>IF($N$551="nulová",$J$551,0)</f>
        <v>0</v>
      </c>
      <c r="BJ551" s="40" t="s">
        <v>37</v>
      </c>
      <c r="BK551" s="91">
        <f>ROUND($I$551*$H$551,2)</f>
        <v>0</v>
      </c>
      <c r="BL551" s="40" t="s">
        <v>129</v>
      </c>
      <c r="BM551" s="40" t="s">
        <v>971</v>
      </c>
    </row>
    <row r="552" spans="2:65" s="6" customFormat="1" ht="15.75" customHeight="1">
      <c r="B552" s="16"/>
      <c r="C552" s="84" t="s">
        <v>251</v>
      </c>
      <c r="D552" s="84" t="s">
        <v>90</v>
      </c>
      <c r="E552" s="82" t="s">
        <v>972</v>
      </c>
      <c r="F552" s="83" t="s">
        <v>973</v>
      </c>
      <c r="G552" s="84" t="s">
        <v>229</v>
      </c>
      <c r="H552" s="85">
        <v>7.1999999999999995E-2</v>
      </c>
      <c r="I552" s="86"/>
      <c r="J552" s="86">
        <f>ROUND($I$552*$H$552,2)</f>
        <v>0</v>
      </c>
      <c r="K552" s="83"/>
      <c r="L552" s="16"/>
      <c r="M552" s="87"/>
      <c r="N552" s="88" t="s">
        <v>25</v>
      </c>
      <c r="O552" s="89">
        <v>1.5669999999999999</v>
      </c>
      <c r="P552" s="89">
        <f>$O$552*$H$552</f>
        <v>0.11282399999999999</v>
      </c>
      <c r="Q552" s="89">
        <v>0</v>
      </c>
      <c r="R552" s="89">
        <f>$Q$552*$H$552</f>
        <v>0</v>
      </c>
      <c r="S552" s="89">
        <v>0</v>
      </c>
      <c r="T552" s="90">
        <f>$S$552*$H$552</f>
        <v>0</v>
      </c>
      <c r="AR552" s="40" t="s">
        <v>129</v>
      </c>
      <c r="AT552" s="40" t="s">
        <v>90</v>
      </c>
      <c r="AU552" s="40" t="s">
        <v>38</v>
      </c>
      <c r="AY552" s="40" t="s">
        <v>88</v>
      </c>
      <c r="BE552" s="91">
        <f>IF($N$552="základní",$J$552,0)</f>
        <v>0</v>
      </c>
      <c r="BF552" s="91">
        <f>IF($N$552="snížená",$J$552,0)</f>
        <v>0</v>
      </c>
      <c r="BG552" s="91">
        <f>IF($N$552="zákl. přenesená",$J$552,0)</f>
        <v>0</v>
      </c>
      <c r="BH552" s="91">
        <f>IF($N$552="sníž. přenesená",$J$552,0)</f>
        <v>0</v>
      </c>
      <c r="BI552" s="91">
        <f>IF($N$552="nulová",$J$552,0)</f>
        <v>0</v>
      </c>
      <c r="BJ552" s="40" t="s">
        <v>37</v>
      </c>
      <c r="BK552" s="91">
        <f>ROUND($I$552*$H$552,2)</f>
        <v>0</v>
      </c>
      <c r="BL552" s="40" t="s">
        <v>129</v>
      </c>
      <c r="BM552" s="40" t="s">
        <v>974</v>
      </c>
    </row>
    <row r="553" spans="2:65" s="70" customFormat="1" ht="30.75" customHeight="1">
      <c r="B553" s="71"/>
      <c r="D553" s="72" t="s">
        <v>35</v>
      </c>
      <c r="E553" s="79" t="s">
        <v>268</v>
      </c>
      <c r="F553" s="79" t="s">
        <v>269</v>
      </c>
      <c r="J553" s="80">
        <f>$BK$553</f>
        <v>0</v>
      </c>
      <c r="L553" s="71"/>
      <c r="M553" s="75"/>
      <c r="P553" s="76">
        <f>SUM($P$554:$P$571)</f>
        <v>133.72720699999999</v>
      </c>
      <c r="R553" s="76">
        <f>SUM($R$554:$R$571)</f>
        <v>3.69686512</v>
      </c>
      <c r="T553" s="77">
        <f>SUM($T$554:$T$571)</f>
        <v>0</v>
      </c>
      <c r="AR553" s="72" t="s">
        <v>38</v>
      </c>
      <c r="AT553" s="72" t="s">
        <v>35</v>
      </c>
      <c r="AU553" s="72" t="s">
        <v>37</v>
      </c>
      <c r="AY553" s="72" t="s">
        <v>88</v>
      </c>
      <c r="BK553" s="78">
        <f>SUM($BK$554:$BK$571)</f>
        <v>0</v>
      </c>
    </row>
    <row r="554" spans="2:65" s="6" customFormat="1" ht="15.75" customHeight="1">
      <c r="B554" s="16"/>
      <c r="C554" s="84" t="s">
        <v>302</v>
      </c>
      <c r="D554" s="84" t="s">
        <v>90</v>
      </c>
      <c r="E554" s="82" t="s">
        <v>273</v>
      </c>
      <c r="F554" s="83" t="s">
        <v>274</v>
      </c>
      <c r="G554" s="84" t="s">
        <v>93</v>
      </c>
      <c r="H554" s="85">
        <v>455.7</v>
      </c>
      <c r="I554" s="86"/>
      <c r="J554" s="86">
        <f>ROUND($I$554*$H$554,2)</f>
        <v>0</v>
      </c>
      <c r="K554" s="83"/>
      <c r="L554" s="16"/>
      <c r="M554" s="87"/>
      <c r="N554" s="88" t="s">
        <v>25</v>
      </c>
      <c r="O554" s="89">
        <v>0.14000000000000001</v>
      </c>
      <c r="P554" s="89">
        <f>$O$554*$H$554</f>
        <v>63.798000000000002</v>
      </c>
      <c r="Q554" s="89">
        <v>0</v>
      </c>
      <c r="R554" s="89">
        <f>$Q$554*$H$554</f>
        <v>0</v>
      </c>
      <c r="S554" s="89">
        <v>0</v>
      </c>
      <c r="T554" s="90">
        <f>$S$554*$H$554</f>
        <v>0</v>
      </c>
      <c r="AR554" s="40" t="s">
        <v>129</v>
      </c>
      <c r="AT554" s="40" t="s">
        <v>90</v>
      </c>
      <c r="AU554" s="40" t="s">
        <v>38</v>
      </c>
      <c r="AY554" s="40" t="s">
        <v>88</v>
      </c>
      <c r="BE554" s="91">
        <f>IF($N$554="základní",$J$554,0)</f>
        <v>0</v>
      </c>
      <c r="BF554" s="91">
        <f>IF($N$554="snížená",$J$554,0)</f>
        <v>0</v>
      </c>
      <c r="BG554" s="91">
        <f>IF($N$554="zákl. přenesená",$J$554,0)</f>
        <v>0</v>
      </c>
      <c r="BH554" s="91">
        <f>IF($N$554="sníž. přenesená",$J$554,0)</f>
        <v>0</v>
      </c>
      <c r="BI554" s="91">
        <f>IF($N$554="nulová",$J$554,0)</f>
        <v>0</v>
      </c>
      <c r="BJ554" s="40" t="s">
        <v>37</v>
      </c>
      <c r="BK554" s="91">
        <f>ROUND($I$554*$H$554,2)</f>
        <v>0</v>
      </c>
      <c r="BL554" s="40" t="s">
        <v>129</v>
      </c>
      <c r="BM554" s="40" t="s">
        <v>975</v>
      </c>
    </row>
    <row r="555" spans="2:65" s="6" customFormat="1" ht="15.75" customHeight="1">
      <c r="B555" s="92"/>
      <c r="D555" s="93" t="s">
        <v>95</v>
      </c>
      <c r="E555" s="94"/>
      <c r="F555" s="94" t="s">
        <v>976</v>
      </c>
      <c r="H555" s="95">
        <v>164</v>
      </c>
      <c r="L555" s="92"/>
      <c r="M555" s="96"/>
      <c r="T555" s="97"/>
      <c r="AT555" s="98" t="s">
        <v>95</v>
      </c>
      <c r="AU555" s="98" t="s">
        <v>38</v>
      </c>
      <c r="AV555" s="98" t="s">
        <v>38</v>
      </c>
      <c r="AW555" s="98" t="s">
        <v>52</v>
      </c>
      <c r="AX555" s="98" t="s">
        <v>36</v>
      </c>
      <c r="AY555" s="98" t="s">
        <v>88</v>
      </c>
    </row>
    <row r="556" spans="2:65" s="6" customFormat="1" ht="15.75" customHeight="1">
      <c r="B556" s="92"/>
      <c r="D556" s="107" t="s">
        <v>95</v>
      </c>
      <c r="E556" s="98"/>
      <c r="F556" s="94" t="s">
        <v>977</v>
      </c>
      <c r="H556" s="95">
        <v>291.7</v>
      </c>
      <c r="L556" s="92"/>
      <c r="M556" s="96"/>
      <c r="T556" s="97"/>
      <c r="AT556" s="98" t="s">
        <v>95</v>
      </c>
      <c r="AU556" s="98" t="s">
        <v>38</v>
      </c>
      <c r="AV556" s="98" t="s">
        <v>38</v>
      </c>
      <c r="AW556" s="98" t="s">
        <v>52</v>
      </c>
      <c r="AX556" s="98" t="s">
        <v>36</v>
      </c>
      <c r="AY556" s="98" t="s">
        <v>88</v>
      </c>
    </row>
    <row r="557" spans="2:65" s="6" customFormat="1" ht="15.75" customHeight="1">
      <c r="B557" s="16"/>
      <c r="C557" s="99" t="s">
        <v>303</v>
      </c>
      <c r="D557" s="99" t="s">
        <v>99</v>
      </c>
      <c r="E557" s="100" t="s">
        <v>306</v>
      </c>
      <c r="F557" s="101" t="s">
        <v>307</v>
      </c>
      <c r="G557" s="102" t="s">
        <v>93</v>
      </c>
      <c r="H557" s="103">
        <v>938.74199999999996</v>
      </c>
      <c r="I557" s="104"/>
      <c r="J557" s="104">
        <f>ROUND($I$557*$H$557,2)</f>
        <v>0</v>
      </c>
      <c r="K557" s="101"/>
      <c r="L557" s="105"/>
      <c r="M557" s="101"/>
      <c r="N557" s="106" t="s">
        <v>25</v>
      </c>
      <c r="O557" s="89">
        <v>0</v>
      </c>
      <c r="P557" s="89">
        <f>$O$557*$H$557</f>
        <v>0</v>
      </c>
      <c r="Q557" s="89">
        <v>3.3600000000000001E-3</v>
      </c>
      <c r="R557" s="89">
        <f>$Q$557*$H$557</f>
        <v>3.1541731199999998</v>
      </c>
      <c r="S557" s="89">
        <v>0</v>
      </c>
      <c r="T557" s="90">
        <f>$S$557*$H$557</f>
        <v>0</v>
      </c>
      <c r="AR557" s="40" t="s">
        <v>165</v>
      </c>
      <c r="AT557" s="40" t="s">
        <v>99</v>
      </c>
      <c r="AU557" s="40" t="s">
        <v>38</v>
      </c>
      <c r="AY557" s="6" t="s">
        <v>88</v>
      </c>
      <c r="BE557" s="91">
        <f>IF($N$557="základní",$J$557,0)</f>
        <v>0</v>
      </c>
      <c r="BF557" s="91">
        <f>IF($N$557="snížená",$J$557,0)</f>
        <v>0</v>
      </c>
      <c r="BG557" s="91">
        <f>IF($N$557="zákl. přenesená",$J$557,0)</f>
        <v>0</v>
      </c>
      <c r="BH557" s="91">
        <f>IF($N$557="sníž. přenesená",$J$557,0)</f>
        <v>0</v>
      </c>
      <c r="BI557" s="91">
        <f>IF($N$557="nulová",$J$557,0)</f>
        <v>0</v>
      </c>
      <c r="BJ557" s="40" t="s">
        <v>37</v>
      </c>
      <c r="BK557" s="91">
        <f>ROUND($I$557*$H$557,2)</f>
        <v>0</v>
      </c>
      <c r="BL557" s="40" t="s">
        <v>129</v>
      </c>
      <c r="BM557" s="40" t="s">
        <v>978</v>
      </c>
    </row>
    <row r="558" spans="2:65" s="6" customFormat="1" ht="15.75" customHeight="1">
      <c r="B558" s="92"/>
      <c r="D558" s="93" t="s">
        <v>95</v>
      </c>
      <c r="E558" s="94"/>
      <c r="F558" s="94" t="s">
        <v>979</v>
      </c>
      <c r="H558" s="95">
        <v>455.7</v>
      </c>
      <c r="L558" s="92"/>
      <c r="M558" s="96"/>
      <c r="T558" s="97"/>
      <c r="AT558" s="98" t="s">
        <v>95</v>
      </c>
      <c r="AU558" s="98" t="s">
        <v>38</v>
      </c>
      <c r="AV558" s="98" t="s">
        <v>38</v>
      </c>
      <c r="AW558" s="98" t="s">
        <v>52</v>
      </c>
      <c r="AX558" s="98" t="s">
        <v>36</v>
      </c>
      <c r="AY558" s="98" t="s">
        <v>88</v>
      </c>
    </row>
    <row r="559" spans="2:65" s="6" customFormat="1" ht="15.75" customHeight="1">
      <c r="B559" s="92"/>
      <c r="D559" s="107" t="s">
        <v>95</v>
      </c>
      <c r="F559" s="94" t="s">
        <v>980</v>
      </c>
      <c r="H559" s="95">
        <v>938.74199999999996</v>
      </c>
      <c r="L559" s="92"/>
      <c r="M559" s="96"/>
      <c r="T559" s="97"/>
      <c r="AT559" s="98" t="s">
        <v>95</v>
      </c>
      <c r="AU559" s="98" t="s">
        <v>38</v>
      </c>
      <c r="AV559" s="98" t="s">
        <v>38</v>
      </c>
      <c r="AW559" s="98" t="s">
        <v>36</v>
      </c>
      <c r="AX559" s="98" t="s">
        <v>37</v>
      </c>
      <c r="AY559" s="98" t="s">
        <v>88</v>
      </c>
    </row>
    <row r="560" spans="2:65" s="6" customFormat="1" ht="15.75" customHeight="1">
      <c r="B560" s="16"/>
      <c r="C560" s="81" t="s">
        <v>304</v>
      </c>
      <c r="D560" s="81" t="s">
        <v>90</v>
      </c>
      <c r="E560" s="82" t="s">
        <v>981</v>
      </c>
      <c r="F560" s="83" t="s">
        <v>982</v>
      </c>
      <c r="G560" s="84" t="s">
        <v>93</v>
      </c>
      <c r="H560" s="85">
        <v>40</v>
      </c>
      <c r="I560" s="86"/>
      <c r="J560" s="86">
        <f>ROUND($I$560*$H$560,2)</f>
        <v>0</v>
      </c>
      <c r="K560" s="83"/>
      <c r="L560" s="16"/>
      <c r="M560" s="87"/>
      <c r="N560" s="88" t="s">
        <v>25</v>
      </c>
      <c r="O560" s="89">
        <v>0.1</v>
      </c>
      <c r="P560" s="89">
        <f>$O$560*$H$560</f>
        <v>4</v>
      </c>
      <c r="Q560" s="89">
        <v>0</v>
      </c>
      <c r="R560" s="89">
        <f>$Q$560*$H$560</f>
        <v>0</v>
      </c>
      <c r="S560" s="89">
        <v>0</v>
      </c>
      <c r="T560" s="90">
        <f>$S$560*$H$560</f>
        <v>0</v>
      </c>
      <c r="AR560" s="40" t="s">
        <v>129</v>
      </c>
      <c r="AT560" s="40" t="s">
        <v>90</v>
      </c>
      <c r="AU560" s="40" t="s">
        <v>38</v>
      </c>
      <c r="AY560" s="6" t="s">
        <v>88</v>
      </c>
      <c r="BE560" s="91">
        <f>IF($N$560="základní",$J$560,0)</f>
        <v>0</v>
      </c>
      <c r="BF560" s="91">
        <f>IF($N$560="snížená",$J$560,0)</f>
        <v>0</v>
      </c>
      <c r="BG560" s="91">
        <f>IF($N$560="zákl. přenesená",$J$560,0)</f>
        <v>0</v>
      </c>
      <c r="BH560" s="91">
        <f>IF($N$560="sníž. přenesená",$J$560,0)</f>
        <v>0</v>
      </c>
      <c r="BI560" s="91">
        <f>IF($N$560="nulová",$J$560,0)</f>
        <v>0</v>
      </c>
      <c r="BJ560" s="40" t="s">
        <v>37</v>
      </c>
      <c r="BK560" s="91">
        <f>ROUND($I$560*$H$560,2)</f>
        <v>0</v>
      </c>
      <c r="BL560" s="40" t="s">
        <v>129</v>
      </c>
      <c r="BM560" s="40" t="s">
        <v>983</v>
      </c>
    </row>
    <row r="561" spans="2:65" s="6" customFormat="1" ht="15.75" customHeight="1">
      <c r="B561" s="92"/>
      <c r="D561" s="93" t="s">
        <v>95</v>
      </c>
      <c r="E561" s="94"/>
      <c r="F561" s="94" t="s">
        <v>984</v>
      </c>
      <c r="H561" s="95">
        <v>40</v>
      </c>
      <c r="L561" s="92"/>
      <c r="M561" s="96"/>
      <c r="T561" s="97"/>
      <c r="AT561" s="98" t="s">
        <v>95</v>
      </c>
      <c r="AU561" s="98" t="s">
        <v>38</v>
      </c>
      <c r="AV561" s="98" t="s">
        <v>38</v>
      </c>
      <c r="AW561" s="98" t="s">
        <v>52</v>
      </c>
      <c r="AX561" s="98" t="s">
        <v>36</v>
      </c>
      <c r="AY561" s="98" t="s">
        <v>88</v>
      </c>
    </row>
    <row r="562" spans="2:65" s="6" customFormat="1" ht="15.75" customHeight="1">
      <c r="B562" s="16"/>
      <c r="C562" s="99" t="s">
        <v>305</v>
      </c>
      <c r="D562" s="99" t="s">
        <v>99</v>
      </c>
      <c r="E562" s="100" t="s">
        <v>306</v>
      </c>
      <c r="F562" s="101" t="s">
        <v>307</v>
      </c>
      <c r="G562" s="102" t="s">
        <v>93</v>
      </c>
      <c r="H562" s="103">
        <v>41.2</v>
      </c>
      <c r="I562" s="104"/>
      <c r="J562" s="104">
        <f>ROUND($I$562*$H$562,2)</f>
        <v>0</v>
      </c>
      <c r="K562" s="101"/>
      <c r="L562" s="105"/>
      <c r="M562" s="101"/>
      <c r="N562" s="106" t="s">
        <v>25</v>
      </c>
      <c r="O562" s="89">
        <v>0</v>
      </c>
      <c r="P562" s="89">
        <f>$O$562*$H$562</f>
        <v>0</v>
      </c>
      <c r="Q562" s="89">
        <v>3.3600000000000001E-3</v>
      </c>
      <c r="R562" s="89">
        <f>$Q$562*$H$562</f>
        <v>0.13843200000000003</v>
      </c>
      <c r="S562" s="89">
        <v>0</v>
      </c>
      <c r="T562" s="90">
        <f>$S$562*$H$562</f>
        <v>0</v>
      </c>
      <c r="AR562" s="40" t="s">
        <v>165</v>
      </c>
      <c r="AT562" s="40" t="s">
        <v>99</v>
      </c>
      <c r="AU562" s="40" t="s">
        <v>38</v>
      </c>
      <c r="AY562" s="6" t="s">
        <v>88</v>
      </c>
      <c r="BE562" s="91">
        <f>IF($N$562="základní",$J$562,0)</f>
        <v>0</v>
      </c>
      <c r="BF562" s="91">
        <f>IF($N$562="snížená",$J$562,0)</f>
        <v>0</v>
      </c>
      <c r="BG562" s="91">
        <f>IF($N$562="zákl. přenesená",$J$562,0)</f>
        <v>0</v>
      </c>
      <c r="BH562" s="91">
        <f>IF($N$562="sníž. přenesená",$J$562,0)</f>
        <v>0</v>
      </c>
      <c r="BI562" s="91">
        <f>IF($N$562="nulová",$J$562,0)</f>
        <v>0</v>
      </c>
      <c r="BJ562" s="40" t="s">
        <v>37</v>
      </c>
      <c r="BK562" s="91">
        <f>ROUND($I$562*$H$562,2)</f>
        <v>0</v>
      </c>
      <c r="BL562" s="40" t="s">
        <v>129</v>
      </c>
      <c r="BM562" s="40" t="s">
        <v>985</v>
      </c>
    </row>
    <row r="563" spans="2:65" s="6" customFormat="1" ht="15.75" customHeight="1">
      <c r="B563" s="92"/>
      <c r="D563" s="93" t="s">
        <v>95</v>
      </c>
      <c r="E563" s="94"/>
      <c r="F563" s="94" t="s">
        <v>986</v>
      </c>
      <c r="H563" s="95">
        <v>40</v>
      </c>
      <c r="L563" s="92"/>
      <c r="M563" s="96"/>
      <c r="T563" s="97"/>
      <c r="AT563" s="98" t="s">
        <v>95</v>
      </c>
      <c r="AU563" s="98" t="s">
        <v>38</v>
      </c>
      <c r="AV563" s="98" t="s">
        <v>38</v>
      </c>
      <c r="AW563" s="98" t="s">
        <v>52</v>
      </c>
      <c r="AX563" s="98" t="s">
        <v>36</v>
      </c>
      <c r="AY563" s="98" t="s">
        <v>88</v>
      </c>
    </row>
    <row r="564" spans="2:65" s="6" customFormat="1" ht="15.75" customHeight="1">
      <c r="B564" s="92"/>
      <c r="D564" s="107" t="s">
        <v>95</v>
      </c>
      <c r="F564" s="94" t="s">
        <v>987</v>
      </c>
      <c r="H564" s="95">
        <v>41.2</v>
      </c>
      <c r="L564" s="92"/>
      <c r="M564" s="96"/>
      <c r="T564" s="97"/>
      <c r="AT564" s="98" t="s">
        <v>95</v>
      </c>
      <c r="AU564" s="98" t="s">
        <v>38</v>
      </c>
      <c r="AV564" s="98" t="s">
        <v>38</v>
      </c>
      <c r="AW564" s="98" t="s">
        <v>36</v>
      </c>
      <c r="AX564" s="98" t="s">
        <v>37</v>
      </c>
      <c r="AY564" s="98" t="s">
        <v>88</v>
      </c>
    </row>
    <row r="565" spans="2:65" s="6" customFormat="1" ht="27" customHeight="1">
      <c r="B565" s="16"/>
      <c r="C565" s="81" t="s">
        <v>308</v>
      </c>
      <c r="D565" s="81" t="s">
        <v>90</v>
      </c>
      <c r="E565" s="82" t="s">
        <v>280</v>
      </c>
      <c r="F565" s="83" t="s">
        <v>988</v>
      </c>
      <c r="G565" s="84" t="s">
        <v>93</v>
      </c>
      <c r="H565" s="85">
        <v>530.29999999999995</v>
      </c>
      <c r="I565" s="86"/>
      <c r="J565" s="86">
        <f>ROUND($I$565*$H$565,2)</f>
        <v>0</v>
      </c>
      <c r="K565" s="83"/>
      <c r="L565" s="16"/>
      <c r="M565" s="87"/>
      <c r="N565" s="88" t="s">
        <v>25</v>
      </c>
      <c r="O565" s="89">
        <v>0.06</v>
      </c>
      <c r="P565" s="89">
        <f>$O$565*$H$565</f>
        <v>31.817999999999998</v>
      </c>
      <c r="Q565" s="89">
        <v>4.0999999999999999E-4</v>
      </c>
      <c r="R565" s="89">
        <f>$Q$565*$H$565</f>
        <v>0.21742299999999998</v>
      </c>
      <c r="S565" s="89">
        <v>0</v>
      </c>
      <c r="T565" s="90">
        <f>$S$565*$H$565</f>
        <v>0</v>
      </c>
      <c r="AR565" s="40" t="s">
        <v>129</v>
      </c>
      <c r="AT565" s="40" t="s">
        <v>90</v>
      </c>
      <c r="AU565" s="40" t="s">
        <v>38</v>
      </c>
      <c r="AY565" s="6" t="s">
        <v>88</v>
      </c>
      <c r="BE565" s="91">
        <f>IF($N$565="základní",$J$565,0)</f>
        <v>0</v>
      </c>
      <c r="BF565" s="91">
        <f>IF($N$565="snížená",$J$565,0)</f>
        <v>0</v>
      </c>
      <c r="BG565" s="91">
        <f>IF($N$565="zákl. přenesená",$J$565,0)</f>
        <v>0</v>
      </c>
      <c r="BH565" s="91">
        <f>IF($N$565="sníž. přenesená",$J$565,0)</f>
        <v>0</v>
      </c>
      <c r="BI565" s="91">
        <f>IF($N$565="nulová",$J$565,0)</f>
        <v>0</v>
      </c>
      <c r="BJ565" s="40" t="s">
        <v>37</v>
      </c>
      <c r="BK565" s="91">
        <f>ROUND($I$565*$H$565,2)</f>
        <v>0</v>
      </c>
      <c r="BL565" s="40" t="s">
        <v>129</v>
      </c>
      <c r="BM565" s="40" t="s">
        <v>989</v>
      </c>
    </row>
    <row r="566" spans="2:65" s="6" customFormat="1" ht="15.75" customHeight="1">
      <c r="B566" s="92"/>
      <c r="D566" s="93" t="s">
        <v>95</v>
      </c>
      <c r="E566" s="94"/>
      <c r="F566" s="94" t="s">
        <v>990</v>
      </c>
      <c r="H566" s="95">
        <v>185.12</v>
      </c>
      <c r="L566" s="92"/>
      <c r="M566" s="96"/>
      <c r="T566" s="97"/>
      <c r="AT566" s="98" t="s">
        <v>95</v>
      </c>
      <c r="AU566" s="98" t="s">
        <v>38</v>
      </c>
      <c r="AV566" s="98" t="s">
        <v>38</v>
      </c>
      <c r="AW566" s="98" t="s">
        <v>52</v>
      </c>
      <c r="AX566" s="98" t="s">
        <v>36</v>
      </c>
      <c r="AY566" s="98" t="s">
        <v>88</v>
      </c>
    </row>
    <row r="567" spans="2:65" s="6" customFormat="1" ht="15.75" customHeight="1">
      <c r="B567" s="92"/>
      <c r="D567" s="107" t="s">
        <v>95</v>
      </c>
      <c r="E567" s="98"/>
      <c r="F567" s="94" t="s">
        <v>991</v>
      </c>
      <c r="H567" s="95">
        <v>325.18</v>
      </c>
      <c r="L567" s="92"/>
      <c r="M567" s="96"/>
      <c r="T567" s="97"/>
      <c r="AT567" s="98" t="s">
        <v>95</v>
      </c>
      <c r="AU567" s="98" t="s">
        <v>38</v>
      </c>
      <c r="AV567" s="98" t="s">
        <v>38</v>
      </c>
      <c r="AW567" s="98" t="s">
        <v>52</v>
      </c>
      <c r="AX567" s="98" t="s">
        <v>36</v>
      </c>
      <c r="AY567" s="98" t="s">
        <v>88</v>
      </c>
    </row>
    <row r="568" spans="2:65" s="6" customFormat="1" ht="15.75" customHeight="1">
      <c r="B568" s="92"/>
      <c r="D568" s="107" t="s">
        <v>95</v>
      </c>
      <c r="E568" s="98"/>
      <c r="F568" s="94" t="s">
        <v>992</v>
      </c>
      <c r="H568" s="95">
        <v>20</v>
      </c>
      <c r="L568" s="92"/>
      <c r="M568" s="96"/>
      <c r="T568" s="97"/>
      <c r="AT568" s="98" t="s">
        <v>95</v>
      </c>
      <c r="AU568" s="98" t="s">
        <v>38</v>
      </c>
      <c r="AV568" s="98" t="s">
        <v>38</v>
      </c>
      <c r="AW568" s="98" t="s">
        <v>52</v>
      </c>
      <c r="AX568" s="98" t="s">
        <v>36</v>
      </c>
      <c r="AY568" s="98" t="s">
        <v>88</v>
      </c>
    </row>
    <row r="569" spans="2:65" s="6" customFormat="1" ht="15.75" customHeight="1">
      <c r="B569" s="16"/>
      <c r="C569" s="81" t="s">
        <v>311</v>
      </c>
      <c r="D569" s="81" t="s">
        <v>90</v>
      </c>
      <c r="E569" s="82" t="s">
        <v>993</v>
      </c>
      <c r="F569" s="83" t="s">
        <v>994</v>
      </c>
      <c r="G569" s="84" t="s">
        <v>93</v>
      </c>
      <c r="H569" s="85">
        <v>455.7</v>
      </c>
      <c r="I569" s="86"/>
      <c r="J569" s="86">
        <f>ROUND($I$569*$H$569,2)</f>
        <v>0</v>
      </c>
      <c r="K569" s="83"/>
      <c r="L569" s="16"/>
      <c r="M569" s="87"/>
      <c r="N569" s="88" t="s">
        <v>25</v>
      </c>
      <c r="O569" s="89">
        <v>0.06</v>
      </c>
      <c r="P569" s="89">
        <f>$O$569*$H$569</f>
        <v>27.341999999999999</v>
      </c>
      <c r="Q569" s="89">
        <v>4.0999999999999999E-4</v>
      </c>
      <c r="R569" s="89">
        <f>$Q$569*$H$569</f>
        <v>0.186837</v>
      </c>
      <c r="S569" s="89">
        <v>0</v>
      </c>
      <c r="T569" s="90">
        <f>$S$569*$H$569</f>
        <v>0</v>
      </c>
      <c r="AR569" s="40" t="s">
        <v>129</v>
      </c>
      <c r="AT569" s="40" t="s">
        <v>90</v>
      </c>
      <c r="AU569" s="40" t="s">
        <v>38</v>
      </c>
      <c r="AY569" s="6" t="s">
        <v>88</v>
      </c>
      <c r="BE569" s="91">
        <f>IF($N$569="základní",$J$569,0)</f>
        <v>0</v>
      </c>
      <c r="BF569" s="91">
        <f>IF($N$569="snížená",$J$569,0)</f>
        <v>0</v>
      </c>
      <c r="BG569" s="91">
        <f>IF($N$569="zákl. přenesená",$J$569,0)</f>
        <v>0</v>
      </c>
      <c r="BH569" s="91">
        <f>IF($N$569="sníž. přenesená",$J$569,0)</f>
        <v>0</v>
      </c>
      <c r="BI569" s="91">
        <f>IF($N$569="nulová",$J$569,0)</f>
        <v>0</v>
      </c>
      <c r="BJ569" s="40" t="s">
        <v>37</v>
      </c>
      <c r="BK569" s="91">
        <f>ROUND($I$569*$H$569,2)</f>
        <v>0</v>
      </c>
      <c r="BL569" s="40" t="s">
        <v>129</v>
      </c>
      <c r="BM569" s="40" t="s">
        <v>995</v>
      </c>
    </row>
    <row r="570" spans="2:65" s="6" customFormat="1" ht="15.75" customHeight="1">
      <c r="B570" s="92"/>
      <c r="D570" s="93" t="s">
        <v>95</v>
      </c>
      <c r="E570" s="94"/>
      <c r="F570" s="94" t="s">
        <v>979</v>
      </c>
      <c r="H570" s="95">
        <v>455.7</v>
      </c>
      <c r="L570" s="92"/>
      <c r="M570" s="96"/>
      <c r="T570" s="97"/>
      <c r="AT570" s="98" t="s">
        <v>95</v>
      </c>
      <c r="AU570" s="98" t="s">
        <v>38</v>
      </c>
      <c r="AV570" s="98" t="s">
        <v>38</v>
      </c>
      <c r="AW570" s="98" t="s">
        <v>52</v>
      </c>
      <c r="AX570" s="98" t="s">
        <v>36</v>
      </c>
      <c r="AY570" s="98" t="s">
        <v>88</v>
      </c>
    </row>
    <row r="571" spans="2:65" s="6" customFormat="1" ht="15.75" customHeight="1">
      <c r="B571" s="16"/>
      <c r="C571" s="81" t="s">
        <v>312</v>
      </c>
      <c r="D571" s="81" t="s">
        <v>90</v>
      </c>
      <c r="E571" s="82" t="s">
        <v>282</v>
      </c>
      <c r="F571" s="83" t="s">
        <v>283</v>
      </c>
      <c r="G571" s="84" t="s">
        <v>229</v>
      </c>
      <c r="H571" s="85">
        <v>3.6970000000000001</v>
      </c>
      <c r="I571" s="86"/>
      <c r="J571" s="86">
        <f>ROUND($I$571*$H$571,2)</f>
        <v>0</v>
      </c>
      <c r="K571" s="83"/>
      <c r="L571" s="16"/>
      <c r="M571" s="87"/>
      <c r="N571" s="88" t="s">
        <v>25</v>
      </c>
      <c r="O571" s="89">
        <v>1.831</v>
      </c>
      <c r="P571" s="89">
        <f>$O$571*$H$571</f>
        <v>6.7692069999999998</v>
      </c>
      <c r="Q571" s="89">
        <v>0</v>
      </c>
      <c r="R571" s="89">
        <f>$Q$571*$H$571</f>
        <v>0</v>
      </c>
      <c r="S571" s="89">
        <v>0</v>
      </c>
      <c r="T571" s="90">
        <f>$S$571*$H$571</f>
        <v>0</v>
      </c>
      <c r="AR571" s="40" t="s">
        <v>129</v>
      </c>
      <c r="AT571" s="40" t="s">
        <v>90</v>
      </c>
      <c r="AU571" s="40" t="s">
        <v>38</v>
      </c>
      <c r="AY571" s="6" t="s">
        <v>88</v>
      </c>
      <c r="BE571" s="91">
        <f>IF($N$571="základní",$J$571,0)</f>
        <v>0</v>
      </c>
      <c r="BF571" s="91">
        <f>IF($N$571="snížená",$J$571,0)</f>
        <v>0</v>
      </c>
      <c r="BG571" s="91">
        <f>IF($N$571="zákl. přenesená",$J$571,0)</f>
        <v>0</v>
      </c>
      <c r="BH571" s="91">
        <f>IF($N$571="sníž. přenesená",$J$571,0)</f>
        <v>0</v>
      </c>
      <c r="BI571" s="91">
        <f>IF($N$571="nulová",$J$571,0)</f>
        <v>0</v>
      </c>
      <c r="BJ571" s="40" t="s">
        <v>37</v>
      </c>
      <c r="BK571" s="91">
        <f>ROUND($I$571*$H$571,2)</f>
        <v>0</v>
      </c>
      <c r="BL571" s="40" t="s">
        <v>129</v>
      </c>
      <c r="BM571" s="40" t="s">
        <v>996</v>
      </c>
    </row>
    <row r="572" spans="2:65" s="70" customFormat="1" ht="30.75" customHeight="1">
      <c r="B572" s="71"/>
      <c r="D572" s="72" t="s">
        <v>35</v>
      </c>
      <c r="E572" s="79" t="s">
        <v>284</v>
      </c>
      <c r="F572" s="79" t="s">
        <v>285</v>
      </c>
      <c r="J572" s="80">
        <f>$BK$572</f>
        <v>0</v>
      </c>
      <c r="L572" s="71"/>
      <c r="M572" s="75"/>
      <c r="P572" s="76">
        <f>SUM($P$573:$P$626)</f>
        <v>808.74018000000024</v>
      </c>
      <c r="R572" s="76">
        <f>SUM($R$573:$R$626)</f>
        <v>24.440103570000009</v>
      </c>
      <c r="T572" s="77">
        <f>SUM($T$573:$T$626)</f>
        <v>21.005760000000002</v>
      </c>
      <c r="AR572" s="72" t="s">
        <v>38</v>
      </c>
      <c r="AT572" s="72" t="s">
        <v>35</v>
      </c>
      <c r="AU572" s="72" t="s">
        <v>37</v>
      </c>
      <c r="AY572" s="72" t="s">
        <v>88</v>
      </c>
      <c r="BK572" s="78">
        <f>SUM($BK$573:$BK$626)</f>
        <v>0</v>
      </c>
    </row>
    <row r="573" spans="2:65" s="6" customFormat="1" ht="15.75" customHeight="1">
      <c r="B573" s="16"/>
      <c r="C573" s="84" t="s">
        <v>315</v>
      </c>
      <c r="D573" s="84" t="s">
        <v>90</v>
      </c>
      <c r="E573" s="82" t="s">
        <v>287</v>
      </c>
      <c r="F573" s="83" t="s">
        <v>288</v>
      </c>
      <c r="G573" s="84" t="s">
        <v>93</v>
      </c>
      <c r="H573" s="85">
        <v>70</v>
      </c>
      <c r="I573" s="86"/>
      <c r="J573" s="86">
        <f>ROUND($I$573*$H$573,2)</f>
        <v>0</v>
      </c>
      <c r="K573" s="83"/>
      <c r="L573" s="16"/>
      <c r="M573" s="87"/>
      <c r="N573" s="88" t="s">
        <v>25</v>
      </c>
      <c r="O573" s="89">
        <v>0.114</v>
      </c>
      <c r="P573" s="89">
        <f>$O$573*$H$573</f>
        <v>7.98</v>
      </c>
      <c r="Q573" s="89">
        <v>1.7000000000000001E-4</v>
      </c>
      <c r="R573" s="89">
        <f>$Q$573*$H$573</f>
        <v>1.1900000000000001E-2</v>
      </c>
      <c r="S573" s="89">
        <v>5.0000000000000001E-3</v>
      </c>
      <c r="T573" s="90">
        <f>$S$573*$H$573</f>
        <v>0.35000000000000003</v>
      </c>
      <c r="AR573" s="40" t="s">
        <v>129</v>
      </c>
      <c r="AT573" s="40" t="s">
        <v>90</v>
      </c>
      <c r="AU573" s="40" t="s">
        <v>38</v>
      </c>
      <c r="AY573" s="40" t="s">
        <v>88</v>
      </c>
      <c r="BE573" s="91">
        <f>IF($N$573="základní",$J$573,0)</f>
        <v>0</v>
      </c>
      <c r="BF573" s="91">
        <f>IF($N$573="snížená",$J$573,0)</f>
        <v>0</v>
      </c>
      <c r="BG573" s="91">
        <f>IF($N$573="zákl. přenesená",$J$573,0)</f>
        <v>0</v>
      </c>
      <c r="BH573" s="91">
        <f>IF($N$573="sníž. přenesená",$J$573,0)</f>
        <v>0</v>
      </c>
      <c r="BI573" s="91">
        <f>IF($N$573="nulová",$J$573,0)</f>
        <v>0</v>
      </c>
      <c r="BJ573" s="40" t="s">
        <v>37</v>
      </c>
      <c r="BK573" s="91">
        <f>ROUND($I$573*$H$573,2)</f>
        <v>0</v>
      </c>
      <c r="BL573" s="40" t="s">
        <v>129</v>
      </c>
      <c r="BM573" s="40" t="s">
        <v>997</v>
      </c>
    </row>
    <row r="574" spans="2:65" s="6" customFormat="1" ht="15.75" customHeight="1">
      <c r="B574" s="92"/>
      <c r="D574" s="93" t="s">
        <v>95</v>
      </c>
      <c r="E574" s="94"/>
      <c r="F574" s="94" t="s">
        <v>998</v>
      </c>
      <c r="H574" s="95">
        <v>55</v>
      </c>
      <c r="L574" s="92"/>
      <c r="M574" s="96"/>
      <c r="T574" s="97"/>
      <c r="AT574" s="98" t="s">
        <v>95</v>
      </c>
      <c r="AU574" s="98" t="s">
        <v>38</v>
      </c>
      <c r="AV574" s="98" t="s">
        <v>38</v>
      </c>
      <c r="AW574" s="98" t="s">
        <v>52</v>
      </c>
      <c r="AX574" s="98" t="s">
        <v>36</v>
      </c>
      <c r="AY574" s="98" t="s">
        <v>88</v>
      </c>
    </row>
    <row r="575" spans="2:65" s="6" customFormat="1" ht="15.75" customHeight="1">
      <c r="B575" s="92"/>
      <c r="D575" s="107" t="s">
        <v>95</v>
      </c>
      <c r="E575" s="98"/>
      <c r="F575" s="94" t="s">
        <v>999</v>
      </c>
      <c r="H575" s="95">
        <v>15</v>
      </c>
      <c r="L575" s="92"/>
      <c r="M575" s="96"/>
      <c r="T575" s="97"/>
      <c r="AT575" s="98" t="s">
        <v>95</v>
      </c>
      <c r="AU575" s="98" t="s">
        <v>38</v>
      </c>
      <c r="AV575" s="98" t="s">
        <v>38</v>
      </c>
      <c r="AW575" s="98" t="s">
        <v>52</v>
      </c>
      <c r="AX575" s="98" t="s">
        <v>36</v>
      </c>
      <c r="AY575" s="98" t="s">
        <v>88</v>
      </c>
    </row>
    <row r="576" spans="2:65" s="6" customFormat="1" ht="15.75" customHeight="1">
      <c r="B576" s="16"/>
      <c r="C576" s="81" t="s">
        <v>316</v>
      </c>
      <c r="D576" s="81" t="s">
        <v>90</v>
      </c>
      <c r="E576" s="82" t="s">
        <v>1000</v>
      </c>
      <c r="F576" s="83" t="s">
        <v>1001</v>
      </c>
      <c r="G576" s="84" t="s">
        <v>113</v>
      </c>
      <c r="H576" s="85">
        <v>339.75</v>
      </c>
      <c r="I576" s="86"/>
      <c r="J576" s="86">
        <f>ROUND($I$576*$H$576,2)</f>
        <v>0</v>
      </c>
      <c r="K576" s="83"/>
      <c r="L576" s="16"/>
      <c r="M576" s="87"/>
      <c r="N576" s="88" t="s">
        <v>25</v>
      </c>
      <c r="O576" s="89">
        <v>0.27600000000000002</v>
      </c>
      <c r="P576" s="89">
        <f>$O$576*$H$576</f>
        <v>93.771000000000001</v>
      </c>
      <c r="Q576" s="89">
        <v>1.7000000000000001E-4</v>
      </c>
      <c r="R576" s="89">
        <f>$Q$576*$H$576</f>
        <v>5.7757500000000003E-2</v>
      </c>
      <c r="S576" s="89">
        <v>1.2319999999999999E-2</v>
      </c>
      <c r="T576" s="90">
        <f>$S$576*$H$576</f>
        <v>4.1857199999999999</v>
      </c>
      <c r="AR576" s="40" t="s">
        <v>129</v>
      </c>
      <c r="AT576" s="40" t="s">
        <v>90</v>
      </c>
      <c r="AU576" s="40" t="s">
        <v>38</v>
      </c>
      <c r="AY576" s="6" t="s">
        <v>88</v>
      </c>
      <c r="BE576" s="91">
        <f>IF($N$576="základní",$J$576,0)</f>
        <v>0</v>
      </c>
      <c r="BF576" s="91">
        <f>IF($N$576="snížená",$J$576,0)</f>
        <v>0</v>
      </c>
      <c r="BG576" s="91">
        <f>IF($N$576="zákl. přenesená",$J$576,0)</f>
        <v>0</v>
      </c>
      <c r="BH576" s="91">
        <f>IF($N$576="sníž. přenesená",$J$576,0)</f>
        <v>0</v>
      </c>
      <c r="BI576" s="91">
        <f>IF($N$576="nulová",$J$576,0)</f>
        <v>0</v>
      </c>
      <c r="BJ576" s="40" t="s">
        <v>37</v>
      </c>
      <c r="BK576" s="91">
        <f>ROUND($I$576*$H$576,2)</f>
        <v>0</v>
      </c>
      <c r="BL576" s="40" t="s">
        <v>129</v>
      </c>
      <c r="BM576" s="40" t="s">
        <v>1002</v>
      </c>
    </row>
    <row r="577" spans="2:65" s="6" customFormat="1" ht="15.75" customHeight="1">
      <c r="B577" s="92"/>
      <c r="D577" s="93" t="s">
        <v>95</v>
      </c>
      <c r="E577" s="94"/>
      <c r="F577" s="94" t="s">
        <v>1003</v>
      </c>
      <c r="H577" s="95">
        <v>339.75</v>
      </c>
      <c r="L577" s="92"/>
      <c r="M577" s="96"/>
      <c r="T577" s="97"/>
      <c r="AT577" s="98" t="s">
        <v>95</v>
      </c>
      <c r="AU577" s="98" t="s">
        <v>38</v>
      </c>
      <c r="AV577" s="98" t="s">
        <v>38</v>
      </c>
      <c r="AW577" s="98" t="s">
        <v>52</v>
      </c>
      <c r="AX577" s="98" t="s">
        <v>36</v>
      </c>
      <c r="AY577" s="98" t="s">
        <v>88</v>
      </c>
    </row>
    <row r="578" spans="2:65" s="6" customFormat="1" ht="27" customHeight="1">
      <c r="B578" s="16"/>
      <c r="C578" s="81" t="s">
        <v>317</v>
      </c>
      <c r="D578" s="81" t="s">
        <v>90</v>
      </c>
      <c r="E578" s="82" t="s">
        <v>1004</v>
      </c>
      <c r="F578" s="83" t="s">
        <v>1005</v>
      </c>
      <c r="G578" s="84" t="s">
        <v>113</v>
      </c>
      <c r="H578" s="85">
        <v>339.75</v>
      </c>
      <c r="I578" s="86"/>
      <c r="J578" s="86">
        <f>ROUND($I$578*$H$578,2)</f>
        <v>0</v>
      </c>
      <c r="K578" s="83"/>
      <c r="L578" s="16"/>
      <c r="M578" s="87"/>
      <c r="N578" s="88" t="s">
        <v>25</v>
      </c>
      <c r="O578" s="89">
        <v>0.59799999999999998</v>
      </c>
      <c r="P578" s="89">
        <f>$O$578*$H$578</f>
        <v>203.1705</v>
      </c>
      <c r="Q578" s="89">
        <v>1.38E-2</v>
      </c>
      <c r="R578" s="89">
        <f>$Q$578*$H$578</f>
        <v>4.6885500000000002</v>
      </c>
      <c r="S578" s="89">
        <v>0</v>
      </c>
      <c r="T578" s="90">
        <f>$S$578*$H$578</f>
        <v>0</v>
      </c>
      <c r="AR578" s="40" t="s">
        <v>129</v>
      </c>
      <c r="AT578" s="40" t="s">
        <v>90</v>
      </c>
      <c r="AU578" s="40" t="s">
        <v>38</v>
      </c>
      <c r="AY578" s="6" t="s">
        <v>88</v>
      </c>
      <c r="BE578" s="91">
        <f>IF($N$578="základní",$J$578,0)</f>
        <v>0</v>
      </c>
      <c r="BF578" s="91">
        <f>IF($N$578="snížená",$J$578,0)</f>
        <v>0</v>
      </c>
      <c r="BG578" s="91">
        <f>IF($N$578="zákl. přenesená",$J$578,0)</f>
        <v>0</v>
      </c>
      <c r="BH578" s="91">
        <f>IF($N$578="sníž. přenesená",$J$578,0)</f>
        <v>0</v>
      </c>
      <c r="BI578" s="91">
        <f>IF($N$578="nulová",$J$578,0)</f>
        <v>0</v>
      </c>
      <c r="BJ578" s="40" t="s">
        <v>37</v>
      </c>
      <c r="BK578" s="91">
        <f>ROUND($I$578*$H$578,2)</f>
        <v>0</v>
      </c>
      <c r="BL578" s="40" t="s">
        <v>129</v>
      </c>
      <c r="BM578" s="40" t="s">
        <v>1006</v>
      </c>
    </row>
    <row r="579" spans="2:65" s="6" customFormat="1" ht="15.75" customHeight="1">
      <c r="B579" s="16"/>
      <c r="C579" s="84" t="s">
        <v>319</v>
      </c>
      <c r="D579" s="84" t="s">
        <v>90</v>
      </c>
      <c r="E579" s="82" t="s">
        <v>1007</v>
      </c>
      <c r="F579" s="83" t="s">
        <v>1008</v>
      </c>
      <c r="G579" s="84" t="s">
        <v>93</v>
      </c>
      <c r="H579" s="85">
        <v>796.74</v>
      </c>
      <c r="I579" s="86"/>
      <c r="J579" s="86">
        <f>ROUND($I$579*$H$579,2)</f>
        <v>0</v>
      </c>
      <c r="K579" s="83"/>
      <c r="L579" s="16"/>
      <c r="M579" s="87"/>
      <c r="N579" s="88" t="s">
        <v>25</v>
      </c>
      <c r="O579" s="89">
        <v>0.28999999999999998</v>
      </c>
      <c r="P579" s="89">
        <f>$O$579*$H$579</f>
        <v>231.05459999999999</v>
      </c>
      <c r="Q579" s="89">
        <v>0</v>
      </c>
      <c r="R579" s="89">
        <f>$Q$579*$H$579</f>
        <v>0</v>
      </c>
      <c r="S579" s="89">
        <v>0</v>
      </c>
      <c r="T579" s="90">
        <f>$S$579*$H$579</f>
        <v>0</v>
      </c>
      <c r="AR579" s="40" t="s">
        <v>129</v>
      </c>
      <c r="AT579" s="40" t="s">
        <v>90</v>
      </c>
      <c r="AU579" s="40" t="s">
        <v>38</v>
      </c>
      <c r="AY579" s="40" t="s">
        <v>88</v>
      </c>
      <c r="BE579" s="91">
        <f>IF($N$579="základní",$J$579,0)</f>
        <v>0</v>
      </c>
      <c r="BF579" s="91">
        <f>IF($N$579="snížená",$J$579,0)</f>
        <v>0</v>
      </c>
      <c r="BG579" s="91">
        <f>IF($N$579="zákl. přenesená",$J$579,0)</f>
        <v>0</v>
      </c>
      <c r="BH579" s="91">
        <f>IF($N$579="sníž. přenesená",$J$579,0)</f>
        <v>0</v>
      </c>
      <c r="BI579" s="91">
        <f>IF($N$579="nulová",$J$579,0)</f>
        <v>0</v>
      </c>
      <c r="BJ579" s="40" t="s">
        <v>37</v>
      </c>
      <c r="BK579" s="91">
        <f>ROUND($I$579*$H$579,2)</f>
        <v>0</v>
      </c>
      <c r="BL579" s="40" t="s">
        <v>129</v>
      </c>
      <c r="BM579" s="40" t="s">
        <v>1009</v>
      </c>
    </row>
    <row r="580" spans="2:65" s="6" customFormat="1" ht="15.75" customHeight="1">
      <c r="B580" s="92"/>
      <c r="D580" s="93" t="s">
        <v>95</v>
      </c>
      <c r="E580" s="94"/>
      <c r="F580" s="94" t="s">
        <v>1010</v>
      </c>
      <c r="H580" s="95">
        <v>755</v>
      </c>
      <c r="L580" s="92"/>
      <c r="M580" s="96"/>
      <c r="T580" s="97"/>
      <c r="AT580" s="98" t="s">
        <v>95</v>
      </c>
      <c r="AU580" s="98" t="s">
        <v>38</v>
      </c>
      <c r="AV580" s="98" t="s">
        <v>38</v>
      </c>
      <c r="AW580" s="98" t="s">
        <v>52</v>
      </c>
      <c r="AX580" s="98" t="s">
        <v>36</v>
      </c>
      <c r="AY580" s="98" t="s">
        <v>88</v>
      </c>
    </row>
    <row r="581" spans="2:65" s="6" customFormat="1" ht="15.75" customHeight="1">
      <c r="B581" s="92"/>
      <c r="D581" s="107" t="s">
        <v>95</v>
      </c>
      <c r="E581" s="98"/>
      <c r="F581" s="94" t="s">
        <v>1011</v>
      </c>
      <c r="H581" s="95">
        <v>20</v>
      </c>
      <c r="L581" s="92"/>
      <c r="M581" s="96"/>
      <c r="T581" s="97"/>
      <c r="AT581" s="98" t="s">
        <v>95</v>
      </c>
      <c r="AU581" s="98" t="s">
        <v>38</v>
      </c>
      <c r="AV581" s="98" t="s">
        <v>38</v>
      </c>
      <c r="AW581" s="98" t="s">
        <v>52</v>
      </c>
      <c r="AX581" s="98" t="s">
        <v>36</v>
      </c>
      <c r="AY581" s="98" t="s">
        <v>88</v>
      </c>
    </row>
    <row r="582" spans="2:65" s="6" customFormat="1" ht="15.75" customHeight="1">
      <c r="B582" s="92"/>
      <c r="D582" s="107" t="s">
        <v>95</v>
      </c>
      <c r="E582" s="98"/>
      <c r="F582" s="94" t="s">
        <v>1012</v>
      </c>
      <c r="H582" s="95">
        <v>21.74</v>
      </c>
      <c r="L582" s="92"/>
      <c r="M582" s="96"/>
      <c r="T582" s="97"/>
      <c r="AT582" s="98" t="s">
        <v>95</v>
      </c>
      <c r="AU582" s="98" t="s">
        <v>38</v>
      </c>
      <c r="AV582" s="98" t="s">
        <v>38</v>
      </c>
      <c r="AW582" s="98" t="s">
        <v>52</v>
      </c>
      <c r="AX582" s="98" t="s">
        <v>36</v>
      </c>
      <c r="AY582" s="98" t="s">
        <v>88</v>
      </c>
    </row>
    <row r="583" spans="2:65" s="6" customFormat="1" ht="15.75" customHeight="1">
      <c r="B583" s="16"/>
      <c r="C583" s="99" t="s">
        <v>320</v>
      </c>
      <c r="D583" s="99" t="s">
        <v>99</v>
      </c>
      <c r="E583" s="100" t="s">
        <v>295</v>
      </c>
      <c r="F583" s="101" t="s">
        <v>1013</v>
      </c>
      <c r="G583" s="102" t="s">
        <v>110</v>
      </c>
      <c r="H583" s="103">
        <v>24.29</v>
      </c>
      <c r="I583" s="104"/>
      <c r="J583" s="104">
        <f>ROUND($I$583*$H$583,2)</f>
        <v>0</v>
      </c>
      <c r="K583" s="101"/>
      <c r="L583" s="105"/>
      <c r="M583" s="101"/>
      <c r="N583" s="106" t="s">
        <v>25</v>
      </c>
      <c r="O583" s="89">
        <v>0</v>
      </c>
      <c r="P583" s="89">
        <f>$O$583*$H$583</f>
        <v>0</v>
      </c>
      <c r="Q583" s="89">
        <v>0.55000000000000004</v>
      </c>
      <c r="R583" s="89">
        <f>$Q$583*$H$583</f>
        <v>13.359500000000001</v>
      </c>
      <c r="S583" s="89">
        <v>0</v>
      </c>
      <c r="T583" s="90">
        <f>$S$583*$H$583</f>
        <v>0</v>
      </c>
      <c r="AR583" s="40" t="s">
        <v>165</v>
      </c>
      <c r="AT583" s="40" t="s">
        <v>99</v>
      </c>
      <c r="AU583" s="40" t="s">
        <v>38</v>
      </c>
      <c r="AY583" s="6" t="s">
        <v>88</v>
      </c>
      <c r="BE583" s="91">
        <f>IF($N$583="základní",$J$583,0)</f>
        <v>0</v>
      </c>
      <c r="BF583" s="91">
        <f>IF($N$583="snížená",$J$583,0)</f>
        <v>0</v>
      </c>
      <c r="BG583" s="91">
        <f>IF($N$583="zákl. přenesená",$J$583,0)</f>
        <v>0</v>
      </c>
      <c r="BH583" s="91">
        <f>IF($N$583="sníž. přenesená",$J$583,0)</f>
        <v>0</v>
      </c>
      <c r="BI583" s="91">
        <f>IF($N$583="nulová",$J$583,0)</f>
        <v>0</v>
      </c>
      <c r="BJ583" s="40" t="s">
        <v>37</v>
      </c>
      <c r="BK583" s="91">
        <f>ROUND($I$583*$H$583,2)</f>
        <v>0</v>
      </c>
      <c r="BL583" s="40" t="s">
        <v>129</v>
      </c>
      <c r="BM583" s="40" t="s">
        <v>1014</v>
      </c>
    </row>
    <row r="584" spans="2:65" s="6" customFormat="1" ht="15.75" customHeight="1">
      <c r="B584" s="92"/>
      <c r="D584" s="93" t="s">
        <v>95</v>
      </c>
      <c r="E584" s="94"/>
      <c r="F584" s="94" t="s">
        <v>1015</v>
      </c>
      <c r="H584" s="95">
        <v>22.08192</v>
      </c>
      <c r="L584" s="92"/>
      <c r="M584" s="96"/>
      <c r="T584" s="97"/>
      <c r="AT584" s="98" t="s">
        <v>95</v>
      </c>
      <c r="AU584" s="98" t="s">
        <v>38</v>
      </c>
      <c r="AV584" s="98" t="s">
        <v>38</v>
      </c>
      <c r="AW584" s="98" t="s">
        <v>52</v>
      </c>
      <c r="AX584" s="98" t="s">
        <v>36</v>
      </c>
      <c r="AY584" s="98" t="s">
        <v>88</v>
      </c>
    </row>
    <row r="585" spans="2:65" s="6" customFormat="1" ht="15.75" customHeight="1">
      <c r="B585" s="92"/>
      <c r="D585" s="107" t="s">
        <v>95</v>
      </c>
      <c r="F585" s="94" t="s">
        <v>1016</v>
      </c>
      <c r="H585" s="95">
        <v>24.29</v>
      </c>
      <c r="L585" s="92"/>
      <c r="M585" s="96"/>
      <c r="T585" s="97"/>
      <c r="AT585" s="98" t="s">
        <v>95</v>
      </c>
      <c r="AU585" s="98" t="s">
        <v>38</v>
      </c>
      <c r="AV585" s="98" t="s">
        <v>38</v>
      </c>
      <c r="AW585" s="98" t="s">
        <v>36</v>
      </c>
      <c r="AX585" s="98" t="s">
        <v>37</v>
      </c>
      <c r="AY585" s="98" t="s">
        <v>88</v>
      </c>
    </row>
    <row r="586" spans="2:65" s="6" customFormat="1" ht="15.75" customHeight="1">
      <c r="B586" s="16"/>
      <c r="C586" s="81" t="s">
        <v>322</v>
      </c>
      <c r="D586" s="81" t="s">
        <v>90</v>
      </c>
      <c r="E586" s="82" t="s">
        <v>1017</v>
      </c>
      <c r="F586" s="83" t="s">
        <v>1018</v>
      </c>
      <c r="G586" s="84" t="s">
        <v>93</v>
      </c>
      <c r="H586" s="85">
        <v>796.74</v>
      </c>
      <c r="I586" s="86"/>
      <c r="J586" s="86">
        <f>ROUND($I$586*$H$586,2)</f>
        <v>0</v>
      </c>
      <c r="K586" s="83"/>
      <c r="L586" s="16"/>
      <c r="M586" s="87"/>
      <c r="N586" s="88" t="s">
        <v>25</v>
      </c>
      <c r="O586" s="89">
        <v>0.09</v>
      </c>
      <c r="P586" s="89">
        <f>$O$586*$H$586</f>
        <v>71.706599999999995</v>
      </c>
      <c r="Q586" s="89">
        <v>0</v>
      </c>
      <c r="R586" s="89">
        <f>$Q$586*$H$586</f>
        <v>0</v>
      </c>
      <c r="S586" s="89">
        <v>1.4999999999999999E-2</v>
      </c>
      <c r="T586" s="90">
        <f>$S$586*$H$586</f>
        <v>11.9511</v>
      </c>
      <c r="AR586" s="40" t="s">
        <v>129</v>
      </c>
      <c r="AT586" s="40" t="s">
        <v>90</v>
      </c>
      <c r="AU586" s="40" t="s">
        <v>38</v>
      </c>
      <c r="AY586" s="6" t="s">
        <v>88</v>
      </c>
      <c r="BE586" s="91">
        <f>IF($N$586="základní",$J$586,0)</f>
        <v>0</v>
      </c>
      <c r="BF586" s="91">
        <f>IF($N$586="snížená",$J$586,0)</f>
        <v>0</v>
      </c>
      <c r="BG586" s="91">
        <f>IF($N$586="zákl. přenesená",$J$586,0)</f>
        <v>0</v>
      </c>
      <c r="BH586" s="91">
        <f>IF($N$586="sníž. přenesená",$J$586,0)</f>
        <v>0</v>
      </c>
      <c r="BI586" s="91">
        <f>IF($N$586="nulová",$J$586,0)</f>
        <v>0</v>
      </c>
      <c r="BJ586" s="40" t="s">
        <v>37</v>
      </c>
      <c r="BK586" s="91">
        <f>ROUND($I$586*$H$586,2)</f>
        <v>0</v>
      </c>
      <c r="BL586" s="40" t="s">
        <v>129</v>
      </c>
      <c r="BM586" s="40" t="s">
        <v>1019</v>
      </c>
    </row>
    <row r="587" spans="2:65" s="6" customFormat="1" ht="15.75" customHeight="1">
      <c r="B587" s="92"/>
      <c r="D587" s="93" t="s">
        <v>95</v>
      </c>
      <c r="E587" s="94"/>
      <c r="F587" s="94" t="s">
        <v>1010</v>
      </c>
      <c r="H587" s="95">
        <v>755</v>
      </c>
      <c r="L587" s="92"/>
      <c r="M587" s="96"/>
      <c r="T587" s="97"/>
      <c r="AT587" s="98" t="s">
        <v>95</v>
      </c>
      <c r="AU587" s="98" t="s">
        <v>38</v>
      </c>
      <c r="AV587" s="98" t="s">
        <v>38</v>
      </c>
      <c r="AW587" s="98" t="s">
        <v>52</v>
      </c>
      <c r="AX587" s="98" t="s">
        <v>36</v>
      </c>
      <c r="AY587" s="98" t="s">
        <v>88</v>
      </c>
    </row>
    <row r="588" spans="2:65" s="6" customFormat="1" ht="15.75" customHeight="1">
      <c r="B588" s="92"/>
      <c r="D588" s="107" t="s">
        <v>95</v>
      </c>
      <c r="E588" s="98"/>
      <c r="F588" s="94" t="s">
        <v>1011</v>
      </c>
      <c r="H588" s="95">
        <v>20</v>
      </c>
      <c r="L588" s="92"/>
      <c r="M588" s="96"/>
      <c r="T588" s="97"/>
      <c r="AT588" s="98" t="s">
        <v>95</v>
      </c>
      <c r="AU588" s="98" t="s">
        <v>38</v>
      </c>
      <c r="AV588" s="98" t="s">
        <v>38</v>
      </c>
      <c r="AW588" s="98" t="s">
        <v>52</v>
      </c>
      <c r="AX588" s="98" t="s">
        <v>36</v>
      </c>
      <c r="AY588" s="98" t="s">
        <v>88</v>
      </c>
    </row>
    <row r="589" spans="2:65" s="6" customFormat="1" ht="15.75" customHeight="1">
      <c r="B589" s="92"/>
      <c r="D589" s="107" t="s">
        <v>95</v>
      </c>
      <c r="E589" s="98"/>
      <c r="F589" s="94" t="s">
        <v>1012</v>
      </c>
      <c r="H589" s="95">
        <v>21.74</v>
      </c>
      <c r="L589" s="92"/>
      <c r="M589" s="96"/>
      <c r="T589" s="97"/>
      <c r="AT589" s="98" t="s">
        <v>95</v>
      </c>
      <c r="AU589" s="98" t="s">
        <v>38</v>
      </c>
      <c r="AV589" s="98" t="s">
        <v>38</v>
      </c>
      <c r="AW589" s="98" t="s">
        <v>52</v>
      </c>
      <c r="AX589" s="98" t="s">
        <v>36</v>
      </c>
      <c r="AY589" s="98" t="s">
        <v>88</v>
      </c>
    </row>
    <row r="590" spans="2:65" s="6" customFormat="1" ht="15.75" customHeight="1">
      <c r="B590" s="16"/>
      <c r="C590" s="81" t="s">
        <v>323</v>
      </c>
      <c r="D590" s="81" t="s">
        <v>90</v>
      </c>
      <c r="E590" s="82" t="s">
        <v>1020</v>
      </c>
      <c r="F590" s="83" t="s">
        <v>1021</v>
      </c>
      <c r="G590" s="84" t="s">
        <v>113</v>
      </c>
      <c r="H590" s="85">
        <v>852.5</v>
      </c>
      <c r="I590" s="86"/>
      <c r="J590" s="86">
        <f>ROUND($I$590*$H$590,2)</f>
        <v>0</v>
      </c>
      <c r="K590" s="83"/>
      <c r="L590" s="16"/>
      <c r="M590" s="87"/>
      <c r="N590" s="88" t="s">
        <v>25</v>
      </c>
      <c r="O590" s="89">
        <v>0.03</v>
      </c>
      <c r="P590" s="89">
        <f>$O$590*$H$590</f>
        <v>25.574999999999999</v>
      </c>
      <c r="Q590" s="89">
        <v>0</v>
      </c>
      <c r="R590" s="89">
        <f>$Q$590*$H$590</f>
        <v>0</v>
      </c>
      <c r="S590" s="89">
        <v>0</v>
      </c>
      <c r="T590" s="90">
        <f>$S$590*$H$590</f>
        <v>0</v>
      </c>
      <c r="AR590" s="40" t="s">
        <v>129</v>
      </c>
      <c r="AT590" s="40" t="s">
        <v>90</v>
      </c>
      <c r="AU590" s="40" t="s">
        <v>38</v>
      </c>
      <c r="AY590" s="6" t="s">
        <v>88</v>
      </c>
      <c r="BE590" s="91">
        <f>IF($N$590="základní",$J$590,0)</f>
        <v>0</v>
      </c>
      <c r="BF590" s="91">
        <f>IF($N$590="snížená",$J$590,0)</f>
        <v>0</v>
      </c>
      <c r="BG590" s="91">
        <f>IF($N$590="zákl. přenesená",$J$590,0)</f>
        <v>0</v>
      </c>
      <c r="BH590" s="91">
        <f>IF($N$590="sníž. přenesená",$J$590,0)</f>
        <v>0</v>
      </c>
      <c r="BI590" s="91">
        <f>IF($N$590="nulová",$J$590,0)</f>
        <v>0</v>
      </c>
      <c r="BJ590" s="40" t="s">
        <v>37</v>
      </c>
      <c r="BK590" s="91">
        <f>ROUND($I$590*$H$590,2)</f>
        <v>0</v>
      </c>
      <c r="BL590" s="40" t="s">
        <v>129</v>
      </c>
      <c r="BM590" s="40" t="s">
        <v>1022</v>
      </c>
    </row>
    <row r="591" spans="2:65" s="6" customFormat="1" ht="15.75" customHeight="1">
      <c r="B591" s="92"/>
      <c r="D591" s="93" t="s">
        <v>95</v>
      </c>
      <c r="E591" s="94"/>
      <c r="F591" s="94" t="s">
        <v>1023</v>
      </c>
      <c r="H591" s="95">
        <v>830.5</v>
      </c>
      <c r="L591" s="92"/>
      <c r="M591" s="96"/>
      <c r="T591" s="97"/>
      <c r="AT591" s="98" t="s">
        <v>95</v>
      </c>
      <c r="AU591" s="98" t="s">
        <v>38</v>
      </c>
      <c r="AV591" s="98" t="s">
        <v>38</v>
      </c>
      <c r="AW591" s="98" t="s">
        <v>52</v>
      </c>
      <c r="AX591" s="98" t="s">
        <v>36</v>
      </c>
      <c r="AY591" s="98" t="s">
        <v>88</v>
      </c>
    </row>
    <row r="592" spans="2:65" s="6" customFormat="1" ht="15.75" customHeight="1">
      <c r="B592" s="92"/>
      <c r="D592" s="107" t="s">
        <v>95</v>
      </c>
      <c r="E592" s="98"/>
      <c r="F592" s="94" t="s">
        <v>1024</v>
      </c>
      <c r="H592" s="95">
        <v>22</v>
      </c>
      <c r="L592" s="92"/>
      <c r="M592" s="96"/>
      <c r="T592" s="97"/>
      <c r="AT592" s="98" t="s">
        <v>95</v>
      </c>
      <c r="AU592" s="98" t="s">
        <v>38</v>
      </c>
      <c r="AV592" s="98" t="s">
        <v>38</v>
      </c>
      <c r="AW592" s="98" t="s">
        <v>52</v>
      </c>
      <c r="AX592" s="98" t="s">
        <v>36</v>
      </c>
      <c r="AY592" s="98" t="s">
        <v>88</v>
      </c>
    </row>
    <row r="593" spans="2:65" s="6" customFormat="1" ht="15.75" customHeight="1">
      <c r="B593" s="16"/>
      <c r="C593" s="99" t="s">
        <v>324</v>
      </c>
      <c r="D593" s="99" t="s">
        <v>99</v>
      </c>
      <c r="E593" s="100" t="s">
        <v>1025</v>
      </c>
      <c r="F593" s="101" t="s">
        <v>1026</v>
      </c>
      <c r="G593" s="102" t="s">
        <v>110</v>
      </c>
      <c r="H593" s="103">
        <v>2.2509999999999999</v>
      </c>
      <c r="I593" s="104"/>
      <c r="J593" s="104">
        <f>ROUND($I$593*$H$593,2)</f>
        <v>0</v>
      </c>
      <c r="K593" s="101"/>
      <c r="L593" s="105"/>
      <c r="M593" s="101"/>
      <c r="N593" s="106" t="s">
        <v>25</v>
      </c>
      <c r="O593" s="89">
        <v>0</v>
      </c>
      <c r="P593" s="89">
        <f>$O$593*$H$593</f>
        <v>0</v>
      </c>
      <c r="Q593" s="89">
        <v>0.55000000000000004</v>
      </c>
      <c r="R593" s="89">
        <f>$Q$593*$H$593</f>
        <v>1.2380500000000001</v>
      </c>
      <c r="S593" s="89">
        <v>0</v>
      </c>
      <c r="T593" s="90">
        <f>$S$593*$H$593</f>
        <v>0</v>
      </c>
      <c r="AR593" s="40" t="s">
        <v>165</v>
      </c>
      <c r="AT593" s="40" t="s">
        <v>99</v>
      </c>
      <c r="AU593" s="40" t="s">
        <v>38</v>
      </c>
      <c r="AY593" s="6" t="s">
        <v>88</v>
      </c>
      <c r="BE593" s="91">
        <f>IF($N$593="základní",$J$593,0)</f>
        <v>0</v>
      </c>
      <c r="BF593" s="91">
        <f>IF($N$593="snížená",$J$593,0)</f>
        <v>0</v>
      </c>
      <c r="BG593" s="91">
        <f>IF($N$593="zákl. přenesená",$J$593,0)</f>
        <v>0</v>
      </c>
      <c r="BH593" s="91">
        <f>IF($N$593="sníž. přenesená",$J$593,0)</f>
        <v>0</v>
      </c>
      <c r="BI593" s="91">
        <f>IF($N$593="nulová",$J$593,0)</f>
        <v>0</v>
      </c>
      <c r="BJ593" s="40" t="s">
        <v>37</v>
      </c>
      <c r="BK593" s="91">
        <f>ROUND($I$593*$H$593,2)</f>
        <v>0</v>
      </c>
      <c r="BL593" s="40" t="s">
        <v>129</v>
      </c>
      <c r="BM593" s="40" t="s">
        <v>1027</v>
      </c>
    </row>
    <row r="594" spans="2:65" s="6" customFormat="1" ht="15.75" customHeight="1">
      <c r="B594" s="92"/>
      <c r="D594" s="93" t="s">
        <v>95</v>
      </c>
      <c r="E594" s="94"/>
      <c r="F594" s="94" t="s">
        <v>1028</v>
      </c>
      <c r="H594" s="95">
        <v>2.0459999999999998</v>
      </c>
      <c r="L594" s="92"/>
      <c r="M594" s="96"/>
      <c r="T594" s="97"/>
      <c r="AT594" s="98" t="s">
        <v>95</v>
      </c>
      <c r="AU594" s="98" t="s">
        <v>38</v>
      </c>
      <c r="AV594" s="98" t="s">
        <v>38</v>
      </c>
      <c r="AW594" s="98" t="s">
        <v>52</v>
      </c>
      <c r="AX594" s="98" t="s">
        <v>36</v>
      </c>
      <c r="AY594" s="98" t="s">
        <v>88</v>
      </c>
    </row>
    <row r="595" spans="2:65" s="6" customFormat="1" ht="15.75" customHeight="1">
      <c r="B595" s="92"/>
      <c r="D595" s="107" t="s">
        <v>95</v>
      </c>
      <c r="F595" s="94" t="s">
        <v>1029</v>
      </c>
      <c r="H595" s="95">
        <v>2.2509999999999999</v>
      </c>
      <c r="L595" s="92"/>
      <c r="M595" s="96"/>
      <c r="T595" s="97"/>
      <c r="AT595" s="98" t="s">
        <v>95</v>
      </c>
      <c r="AU595" s="98" t="s">
        <v>38</v>
      </c>
      <c r="AV595" s="98" t="s">
        <v>38</v>
      </c>
      <c r="AW595" s="98" t="s">
        <v>36</v>
      </c>
      <c r="AX595" s="98" t="s">
        <v>37</v>
      </c>
      <c r="AY595" s="98" t="s">
        <v>88</v>
      </c>
    </row>
    <row r="596" spans="2:65" s="6" customFormat="1" ht="15.75" customHeight="1">
      <c r="B596" s="16"/>
      <c r="C596" s="81" t="s">
        <v>325</v>
      </c>
      <c r="D596" s="81" t="s">
        <v>90</v>
      </c>
      <c r="E596" s="82" t="s">
        <v>1030</v>
      </c>
      <c r="F596" s="83" t="s">
        <v>1031</v>
      </c>
      <c r="G596" s="84" t="s">
        <v>93</v>
      </c>
      <c r="H596" s="85">
        <v>271.5</v>
      </c>
      <c r="I596" s="86"/>
      <c r="J596" s="86">
        <f>ROUND($I$596*$H$596,2)</f>
        <v>0</v>
      </c>
      <c r="K596" s="83"/>
      <c r="L596" s="16"/>
      <c r="M596" s="87"/>
      <c r="N596" s="88" t="s">
        <v>25</v>
      </c>
      <c r="O596" s="89">
        <v>0.05</v>
      </c>
      <c r="P596" s="89">
        <f>$O$596*$H$596</f>
        <v>13.575000000000001</v>
      </c>
      <c r="Q596" s="89">
        <v>0</v>
      </c>
      <c r="R596" s="89">
        <f>$Q$596*$H$596</f>
        <v>0</v>
      </c>
      <c r="S596" s="89">
        <v>5.0000000000000001E-3</v>
      </c>
      <c r="T596" s="90">
        <f>$S$596*$H$596</f>
        <v>1.3574999999999999</v>
      </c>
      <c r="AR596" s="40" t="s">
        <v>129</v>
      </c>
      <c r="AT596" s="40" t="s">
        <v>90</v>
      </c>
      <c r="AU596" s="40" t="s">
        <v>38</v>
      </c>
      <c r="AY596" s="6" t="s">
        <v>88</v>
      </c>
      <c r="BE596" s="91">
        <f>IF($N$596="základní",$J$596,0)</f>
        <v>0</v>
      </c>
      <c r="BF596" s="91">
        <f>IF($N$596="snížená",$J$596,0)</f>
        <v>0</v>
      </c>
      <c r="BG596" s="91">
        <f>IF($N$596="zákl. přenesená",$J$596,0)</f>
        <v>0</v>
      </c>
      <c r="BH596" s="91">
        <f>IF($N$596="sníž. přenesená",$J$596,0)</f>
        <v>0</v>
      </c>
      <c r="BI596" s="91">
        <f>IF($N$596="nulová",$J$596,0)</f>
        <v>0</v>
      </c>
      <c r="BJ596" s="40" t="s">
        <v>37</v>
      </c>
      <c r="BK596" s="91">
        <f>ROUND($I$596*$H$596,2)</f>
        <v>0</v>
      </c>
      <c r="BL596" s="40" t="s">
        <v>129</v>
      </c>
      <c r="BM596" s="40" t="s">
        <v>1032</v>
      </c>
    </row>
    <row r="597" spans="2:65" s="6" customFormat="1" ht="15.75" customHeight="1">
      <c r="B597" s="92"/>
      <c r="D597" s="93" t="s">
        <v>95</v>
      </c>
      <c r="E597" s="94"/>
      <c r="F597" s="94" t="s">
        <v>1033</v>
      </c>
      <c r="H597" s="95">
        <v>271.5</v>
      </c>
      <c r="L597" s="92"/>
      <c r="M597" s="96"/>
      <c r="T597" s="97"/>
      <c r="AT597" s="98" t="s">
        <v>95</v>
      </c>
      <c r="AU597" s="98" t="s">
        <v>38</v>
      </c>
      <c r="AV597" s="98" t="s">
        <v>38</v>
      </c>
      <c r="AW597" s="98" t="s">
        <v>52</v>
      </c>
      <c r="AX597" s="98" t="s">
        <v>36</v>
      </c>
      <c r="AY597" s="98" t="s">
        <v>88</v>
      </c>
    </row>
    <row r="598" spans="2:65" s="6" customFormat="1" ht="15.75" customHeight="1">
      <c r="B598" s="16"/>
      <c r="C598" s="81" t="s">
        <v>326</v>
      </c>
      <c r="D598" s="81" t="s">
        <v>90</v>
      </c>
      <c r="E598" s="82" t="s">
        <v>1034</v>
      </c>
      <c r="F598" s="83" t="s">
        <v>1035</v>
      </c>
      <c r="G598" s="84" t="s">
        <v>110</v>
      </c>
      <c r="H598" s="85">
        <v>26.541</v>
      </c>
      <c r="I598" s="86"/>
      <c r="J598" s="86">
        <f>ROUND($I$598*$H$598,2)</f>
        <v>0</v>
      </c>
      <c r="K598" s="83"/>
      <c r="L598" s="16"/>
      <c r="M598" s="87"/>
      <c r="N598" s="88" t="s">
        <v>25</v>
      </c>
      <c r="O598" s="89">
        <v>0</v>
      </c>
      <c r="P598" s="89">
        <f>$O$598*$H$598</f>
        <v>0</v>
      </c>
      <c r="Q598" s="89">
        <v>2.4309999999999998E-2</v>
      </c>
      <c r="R598" s="89">
        <f>$Q$598*$H$598</f>
        <v>0.64521170999999999</v>
      </c>
      <c r="S598" s="89">
        <v>0</v>
      </c>
      <c r="T598" s="90">
        <f>$S$598*$H$598</f>
        <v>0</v>
      </c>
      <c r="AR598" s="40" t="s">
        <v>129</v>
      </c>
      <c r="AT598" s="40" t="s">
        <v>90</v>
      </c>
      <c r="AU598" s="40" t="s">
        <v>38</v>
      </c>
      <c r="AY598" s="6" t="s">
        <v>88</v>
      </c>
      <c r="BE598" s="91">
        <f>IF($N$598="základní",$J$598,0)</f>
        <v>0</v>
      </c>
      <c r="BF598" s="91">
        <f>IF($N$598="snížená",$J$598,0)</f>
        <v>0</v>
      </c>
      <c r="BG598" s="91">
        <f>IF($N$598="zákl. přenesená",$J$598,0)</f>
        <v>0</v>
      </c>
      <c r="BH598" s="91">
        <f>IF($N$598="sníž. přenesená",$J$598,0)</f>
        <v>0</v>
      </c>
      <c r="BI598" s="91">
        <f>IF($N$598="nulová",$J$598,0)</f>
        <v>0</v>
      </c>
      <c r="BJ598" s="40" t="s">
        <v>37</v>
      </c>
      <c r="BK598" s="91">
        <f>ROUND($I$598*$H$598,2)</f>
        <v>0</v>
      </c>
      <c r="BL598" s="40" t="s">
        <v>129</v>
      </c>
      <c r="BM598" s="40" t="s">
        <v>1036</v>
      </c>
    </row>
    <row r="599" spans="2:65" s="6" customFormat="1" ht="15.75" customHeight="1">
      <c r="B599" s="92"/>
      <c r="D599" s="93" t="s">
        <v>95</v>
      </c>
      <c r="E599" s="94"/>
      <c r="F599" s="94" t="s">
        <v>1037</v>
      </c>
      <c r="H599" s="95">
        <v>26.541</v>
      </c>
      <c r="L599" s="92"/>
      <c r="M599" s="96"/>
      <c r="T599" s="97"/>
      <c r="AT599" s="98" t="s">
        <v>95</v>
      </c>
      <c r="AU599" s="98" t="s">
        <v>38</v>
      </c>
      <c r="AV599" s="98" t="s">
        <v>38</v>
      </c>
      <c r="AW599" s="98" t="s">
        <v>52</v>
      </c>
      <c r="AX599" s="98" t="s">
        <v>36</v>
      </c>
      <c r="AY599" s="98" t="s">
        <v>88</v>
      </c>
    </row>
    <row r="600" spans="2:65" s="6" customFormat="1" ht="15.75" customHeight="1">
      <c r="B600" s="16"/>
      <c r="C600" s="81" t="s">
        <v>327</v>
      </c>
      <c r="D600" s="81" t="s">
        <v>90</v>
      </c>
      <c r="E600" s="82" t="s">
        <v>1038</v>
      </c>
      <c r="F600" s="83" t="s">
        <v>1039</v>
      </c>
      <c r="G600" s="84" t="s">
        <v>93</v>
      </c>
      <c r="H600" s="85">
        <v>121.5</v>
      </c>
      <c r="I600" s="86"/>
      <c r="J600" s="86">
        <f>ROUND($I$600*$H$600,2)</f>
        <v>0</v>
      </c>
      <c r="K600" s="83"/>
      <c r="L600" s="16"/>
      <c r="M600" s="87"/>
      <c r="N600" s="88" t="s">
        <v>25</v>
      </c>
      <c r="O600" s="89">
        <v>0.252</v>
      </c>
      <c r="P600" s="89">
        <f>$O$600*$H$600</f>
        <v>30.617999999999999</v>
      </c>
      <c r="Q600" s="89">
        <v>0</v>
      </c>
      <c r="R600" s="89">
        <f>$Q$600*$H$600</f>
        <v>0</v>
      </c>
      <c r="S600" s="89">
        <v>0</v>
      </c>
      <c r="T600" s="90">
        <f>$S$600*$H$600</f>
        <v>0</v>
      </c>
      <c r="AR600" s="40" t="s">
        <v>129</v>
      </c>
      <c r="AT600" s="40" t="s">
        <v>90</v>
      </c>
      <c r="AU600" s="40" t="s">
        <v>38</v>
      </c>
      <c r="AY600" s="6" t="s">
        <v>88</v>
      </c>
      <c r="BE600" s="91">
        <f>IF($N$600="základní",$J$600,0)</f>
        <v>0</v>
      </c>
      <c r="BF600" s="91">
        <f>IF($N$600="snížená",$J$600,0)</f>
        <v>0</v>
      </c>
      <c r="BG600" s="91">
        <f>IF($N$600="zákl. přenesená",$J$600,0)</f>
        <v>0</v>
      </c>
      <c r="BH600" s="91">
        <f>IF($N$600="sníž. přenesená",$J$600,0)</f>
        <v>0</v>
      </c>
      <c r="BI600" s="91">
        <f>IF($N$600="nulová",$J$600,0)</f>
        <v>0</v>
      </c>
      <c r="BJ600" s="40" t="s">
        <v>37</v>
      </c>
      <c r="BK600" s="91">
        <f>ROUND($I$600*$H$600,2)</f>
        <v>0</v>
      </c>
      <c r="BL600" s="40" t="s">
        <v>129</v>
      </c>
      <c r="BM600" s="40" t="s">
        <v>1040</v>
      </c>
    </row>
    <row r="601" spans="2:65" s="6" customFormat="1" ht="15.75" customHeight="1">
      <c r="B601" s="92"/>
      <c r="D601" s="93" t="s">
        <v>95</v>
      </c>
      <c r="E601" s="94"/>
      <c r="F601" s="94" t="s">
        <v>1041</v>
      </c>
      <c r="H601" s="95">
        <v>33</v>
      </c>
      <c r="L601" s="92"/>
      <c r="M601" s="96"/>
      <c r="T601" s="97"/>
      <c r="AT601" s="98" t="s">
        <v>95</v>
      </c>
      <c r="AU601" s="98" t="s">
        <v>38</v>
      </c>
      <c r="AV601" s="98" t="s">
        <v>38</v>
      </c>
      <c r="AW601" s="98" t="s">
        <v>52</v>
      </c>
      <c r="AX601" s="98" t="s">
        <v>36</v>
      </c>
      <c r="AY601" s="98" t="s">
        <v>88</v>
      </c>
    </row>
    <row r="602" spans="2:65" s="6" customFormat="1" ht="15.75" customHeight="1">
      <c r="B602" s="92"/>
      <c r="D602" s="107" t="s">
        <v>95</v>
      </c>
      <c r="E602" s="98"/>
      <c r="F602" s="94" t="s">
        <v>1042</v>
      </c>
      <c r="H602" s="95">
        <v>88.5</v>
      </c>
      <c r="L602" s="92"/>
      <c r="M602" s="96"/>
      <c r="T602" s="97"/>
      <c r="AT602" s="98" t="s">
        <v>95</v>
      </c>
      <c r="AU602" s="98" t="s">
        <v>38</v>
      </c>
      <c r="AV602" s="98" t="s">
        <v>38</v>
      </c>
      <c r="AW602" s="98" t="s">
        <v>52</v>
      </c>
      <c r="AX602" s="98" t="s">
        <v>36</v>
      </c>
      <c r="AY602" s="98" t="s">
        <v>88</v>
      </c>
    </row>
    <row r="603" spans="2:65" s="6" customFormat="1" ht="15.75" customHeight="1">
      <c r="B603" s="16"/>
      <c r="C603" s="99" t="s">
        <v>328</v>
      </c>
      <c r="D603" s="99" t="s">
        <v>99</v>
      </c>
      <c r="E603" s="100" t="s">
        <v>1043</v>
      </c>
      <c r="F603" s="101" t="s">
        <v>1044</v>
      </c>
      <c r="G603" s="102" t="s">
        <v>110</v>
      </c>
      <c r="H603" s="103">
        <v>3.3420000000000001</v>
      </c>
      <c r="I603" s="104"/>
      <c r="J603" s="104">
        <f>ROUND($I$603*$H$603,2)</f>
        <v>0</v>
      </c>
      <c r="K603" s="101"/>
      <c r="L603" s="105"/>
      <c r="M603" s="101"/>
      <c r="N603" s="106" t="s">
        <v>25</v>
      </c>
      <c r="O603" s="89">
        <v>0</v>
      </c>
      <c r="P603" s="89">
        <f>$O$603*$H$603</f>
        <v>0</v>
      </c>
      <c r="Q603" s="89">
        <v>0.55000000000000004</v>
      </c>
      <c r="R603" s="89">
        <f>$Q$603*$H$603</f>
        <v>1.8381000000000003</v>
      </c>
      <c r="S603" s="89">
        <v>0</v>
      </c>
      <c r="T603" s="90">
        <f>$S$603*$H$603</f>
        <v>0</v>
      </c>
      <c r="AR603" s="40" t="s">
        <v>165</v>
      </c>
      <c r="AT603" s="40" t="s">
        <v>99</v>
      </c>
      <c r="AU603" s="40" t="s">
        <v>38</v>
      </c>
      <c r="AY603" s="6" t="s">
        <v>88</v>
      </c>
      <c r="BE603" s="91">
        <f>IF($N$603="základní",$J$603,0)</f>
        <v>0</v>
      </c>
      <c r="BF603" s="91">
        <f>IF($N$603="snížená",$J$603,0)</f>
        <v>0</v>
      </c>
      <c r="BG603" s="91">
        <f>IF($N$603="zákl. přenesená",$J$603,0)</f>
        <v>0</v>
      </c>
      <c r="BH603" s="91">
        <f>IF($N$603="sníž. přenesená",$J$603,0)</f>
        <v>0</v>
      </c>
      <c r="BI603" s="91">
        <f>IF($N$603="nulová",$J$603,0)</f>
        <v>0</v>
      </c>
      <c r="BJ603" s="40" t="s">
        <v>37</v>
      </c>
      <c r="BK603" s="91">
        <f>ROUND($I$603*$H$603,2)</f>
        <v>0</v>
      </c>
      <c r="BL603" s="40" t="s">
        <v>129</v>
      </c>
      <c r="BM603" s="40" t="s">
        <v>1045</v>
      </c>
    </row>
    <row r="604" spans="2:65" s="6" customFormat="1" ht="15.75" customHeight="1">
      <c r="B604" s="92"/>
      <c r="D604" s="93" t="s">
        <v>95</v>
      </c>
      <c r="E604" s="94"/>
      <c r="F604" s="94" t="s">
        <v>1046</v>
      </c>
      <c r="H604" s="95">
        <v>3.0375000000000001</v>
      </c>
      <c r="L604" s="92"/>
      <c r="M604" s="96"/>
      <c r="T604" s="97"/>
      <c r="AT604" s="98" t="s">
        <v>95</v>
      </c>
      <c r="AU604" s="98" t="s">
        <v>38</v>
      </c>
      <c r="AV604" s="98" t="s">
        <v>38</v>
      </c>
      <c r="AW604" s="98" t="s">
        <v>52</v>
      </c>
      <c r="AX604" s="98" t="s">
        <v>36</v>
      </c>
      <c r="AY604" s="98" t="s">
        <v>88</v>
      </c>
    </row>
    <row r="605" spans="2:65" s="6" customFormat="1" ht="15.75" customHeight="1">
      <c r="B605" s="92"/>
      <c r="D605" s="107" t="s">
        <v>95</v>
      </c>
      <c r="F605" s="94" t="s">
        <v>1047</v>
      </c>
      <c r="H605" s="95">
        <v>3.3420000000000001</v>
      </c>
      <c r="L605" s="92"/>
      <c r="M605" s="96"/>
      <c r="T605" s="97"/>
      <c r="AT605" s="98" t="s">
        <v>95</v>
      </c>
      <c r="AU605" s="98" t="s">
        <v>38</v>
      </c>
      <c r="AV605" s="98" t="s">
        <v>38</v>
      </c>
      <c r="AW605" s="98" t="s">
        <v>36</v>
      </c>
      <c r="AX605" s="98" t="s">
        <v>37</v>
      </c>
      <c r="AY605" s="98" t="s">
        <v>88</v>
      </c>
    </row>
    <row r="606" spans="2:65" s="6" customFormat="1" ht="15.75" customHeight="1">
      <c r="B606" s="16"/>
      <c r="C606" s="81" t="s">
        <v>330</v>
      </c>
      <c r="D606" s="81" t="s">
        <v>90</v>
      </c>
      <c r="E606" s="82" t="s">
        <v>1048</v>
      </c>
      <c r="F606" s="83" t="s">
        <v>1049</v>
      </c>
      <c r="G606" s="84" t="s">
        <v>93</v>
      </c>
      <c r="H606" s="85">
        <v>164</v>
      </c>
      <c r="I606" s="86"/>
      <c r="J606" s="86">
        <f>ROUND($I$606*$H$606,2)</f>
        <v>0</v>
      </c>
      <c r="K606" s="83"/>
      <c r="L606" s="16"/>
      <c r="M606" s="87"/>
      <c r="N606" s="88" t="s">
        <v>25</v>
      </c>
      <c r="O606" s="89">
        <v>0.19500000000000001</v>
      </c>
      <c r="P606" s="89">
        <f>$O$606*$H$606</f>
        <v>31.98</v>
      </c>
      <c r="Q606" s="89">
        <v>0</v>
      </c>
      <c r="R606" s="89">
        <f>$Q$606*$H$606</f>
        <v>0</v>
      </c>
      <c r="S606" s="89">
        <v>1.7999999999999999E-2</v>
      </c>
      <c r="T606" s="90">
        <f>$S$606*$H$606</f>
        <v>2.952</v>
      </c>
      <c r="AR606" s="40" t="s">
        <v>129</v>
      </c>
      <c r="AT606" s="40" t="s">
        <v>90</v>
      </c>
      <c r="AU606" s="40" t="s">
        <v>38</v>
      </c>
      <c r="AY606" s="6" t="s">
        <v>88</v>
      </c>
      <c r="BE606" s="91">
        <f>IF($N$606="základní",$J$606,0)</f>
        <v>0</v>
      </c>
      <c r="BF606" s="91">
        <f>IF($N$606="snížená",$J$606,0)</f>
        <v>0</v>
      </c>
      <c r="BG606" s="91">
        <f>IF($N$606="zákl. přenesená",$J$606,0)</f>
        <v>0</v>
      </c>
      <c r="BH606" s="91">
        <f>IF($N$606="sníž. přenesená",$J$606,0)</f>
        <v>0</v>
      </c>
      <c r="BI606" s="91">
        <f>IF($N$606="nulová",$J$606,0)</f>
        <v>0</v>
      </c>
      <c r="BJ606" s="40" t="s">
        <v>37</v>
      </c>
      <c r="BK606" s="91">
        <f>ROUND($I$606*$H$606,2)</f>
        <v>0</v>
      </c>
      <c r="BL606" s="40" t="s">
        <v>129</v>
      </c>
      <c r="BM606" s="40" t="s">
        <v>1050</v>
      </c>
    </row>
    <row r="607" spans="2:65" s="6" customFormat="1" ht="15.75" customHeight="1">
      <c r="B607" s="92"/>
      <c r="D607" s="93" t="s">
        <v>95</v>
      </c>
      <c r="E607" s="94"/>
      <c r="F607" s="94" t="s">
        <v>879</v>
      </c>
      <c r="H607" s="95">
        <v>164</v>
      </c>
      <c r="L607" s="92"/>
      <c r="M607" s="96"/>
      <c r="T607" s="97"/>
      <c r="AT607" s="98" t="s">
        <v>95</v>
      </c>
      <c r="AU607" s="98" t="s">
        <v>38</v>
      </c>
      <c r="AV607" s="98" t="s">
        <v>38</v>
      </c>
      <c r="AW607" s="98" t="s">
        <v>52</v>
      </c>
      <c r="AX607" s="98" t="s">
        <v>36</v>
      </c>
      <c r="AY607" s="98" t="s">
        <v>88</v>
      </c>
    </row>
    <row r="608" spans="2:65" s="6" customFormat="1" ht="15.75" customHeight="1">
      <c r="B608" s="16"/>
      <c r="C608" s="81" t="s">
        <v>331</v>
      </c>
      <c r="D608" s="81" t="s">
        <v>90</v>
      </c>
      <c r="E608" s="82" t="s">
        <v>293</v>
      </c>
      <c r="F608" s="83" t="s">
        <v>1051</v>
      </c>
      <c r="G608" s="84" t="s">
        <v>93</v>
      </c>
      <c r="H608" s="85">
        <v>243</v>
      </c>
      <c r="I608" s="86"/>
      <c r="J608" s="86">
        <f>ROUND($I$608*$H$608,2)</f>
        <v>0</v>
      </c>
      <c r="K608" s="83"/>
      <c r="L608" s="16"/>
      <c r="M608" s="87"/>
      <c r="N608" s="88" t="s">
        <v>25</v>
      </c>
      <c r="O608" s="89">
        <v>0.188</v>
      </c>
      <c r="P608" s="89">
        <f>$O$608*$H$608</f>
        <v>45.683999999999997</v>
      </c>
      <c r="Q608" s="89">
        <v>0</v>
      </c>
      <c r="R608" s="89">
        <f>$Q$608*$H$608</f>
        <v>0</v>
      </c>
      <c r="S608" s="89">
        <v>0</v>
      </c>
      <c r="T608" s="90">
        <f>$S$608*$H$608</f>
        <v>0</v>
      </c>
      <c r="AR608" s="40" t="s">
        <v>129</v>
      </c>
      <c r="AT608" s="40" t="s">
        <v>90</v>
      </c>
      <c r="AU608" s="40" t="s">
        <v>38</v>
      </c>
      <c r="AY608" s="6" t="s">
        <v>88</v>
      </c>
      <c r="BE608" s="91">
        <f>IF($N$608="základní",$J$608,0)</f>
        <v>0</v>
      </c>
      <c r="BF608" s="91">
        <f>IF($N$608="snížená",$J$608,0)</f>
        <v>0</v>
      </c>
      <c r="BG608" s="91">
        <f>IF($N$608="zákl. přenesená",$J$608,0)</f>
        <v>0</v>
      </c>
      <c r="BH608" s="91">
        <f>IF($N$608="sníž. přenesená",$J$608,0)</f>
        <v>0</v>
      </c>
      <c r="BI608" s="91">
        <f>IF($N$608="nulová",$J$608,0)</f>
        <v>0</v>
      </c>
      <c r="BJ608" s="40" t="s">
        <v>37</v>
      </c>
      <c r="BK608" s="91">
        <f>ROUND($I$608*$H$608,2)</f>
        <v>0</v>
      </c>
      <c r="BL608" s="40" t="s">
        <v>129</v>
      </c>
      <c r="BM608" s="40" t="s">
        <v>1052</v>
      </c>
    </row>
    <row r="609" spans="2:65" s="6" customFormat="1" ht="15.75" customHeight="1">
      <c r="B609" s="92"/>
      <c r="D609" s="93" t="s">
        <v>95</v>
      </c>
      <c r="E609" s="94"/>
      <c r="F609" s="94" t="s">
        <v>1053</v>
      </c>
      <c r="H609" s="95">
        <v>66</v>
      </c>
      <c r="L609" s="92"/>
      <c r="M609" s="96"/>
      <c r="T609" s="97"/>
      <c r="AT609" s="98" t="s">
        <v>95</v>
      </c>
      <c r="AU609" s="98" t="s">
        <v>38</v>
      </c>
      <c r="AV609" s="98" t="s">
        <v>38</v>
      </c>
      <c r="AW609" s="98" t="s">
        <v>52</v>
      </c>
      <c r="AX609" s="98" t="s">
        <v>36</v>
      </c>
      <c r="AY609" s="98" t="s">
        <v>88</v>
      </c>
    </row>
    <row r="610" spans="2:65" s="6" customFormat="1" ht="15.75" customHeight="1">
      <c r="B610" s="92"/>
      <c r="D610" s="107" t="s">
        <v>95</v>
      </c>
      <c r="E610" s="98"/>
      <c r="F610" s="94" t="s">
        <v>1054</v>
      </c>
      <c r="H610" s="95">
        <v>177</v>
      </c>
      <c r="L610" s="92"/>
      <c r="M610" s="96"/>
      <c r="T610" s="97"/>
      <c r="AT610" s="98" t="s">
        <v>95</v>
      </c>
      <c r="AU610" s="98" t="s">
        <v>38</v>
      </c>
      <c r="AV610" s="98" t="s">
        <v>38</v>
      </c>
      <c r="AW610" s="98" t="s">
        <v>52</v>
      </c>
      <c r="AX610" s="98" t="s">
        <v>36</v>
      </c>
      <c r="AY610" s="98" t="s">
        <v>88</v>
      </c>
    </row>
    <row r="611" spans="2:65" s="6" customFormat="1" ht="15.75" customHeight="1">
      <c r="B611" s="16"/>
      <c r="C611" s="99" t="s">
        <v>332</v>
      </c>
      <c r="D611" s="99" t="s">
        <v>99</v>
      </c>
      <c r="E611" s="100" t="s">
        <v>1055</v>
      </c>
      <c r="F611" s="101" t="s">
        <v>1056</v>
      </c>
      <c r="G611" s="102" t="s">
        <v>110</v>
      </c>
      <c r="H611" s="103">
        <v>4.29</v>
      </c>
      <c r="I611" s="104"/>
      <c r="J611" s="104">
        <f>ROUND($I$611*$H$611,2)</f>
        <v>0</v>
      </c>
      <c r="K611" s="101"/>
      <c r="L611" s="105"/>
      <c r="M611" s="101"/>
      <c r="N611" s="106" t="s">
        <v>25</v>
      </c>
      <c r="O611" s="89">
        <v>0</v>
      </c>
      <c r="P611" s="89">
        <f>$O$611*$H$611</f>
        <v>0</v>
      </c>
      <c r="Q611" s="89">
        <v>0.55000000000000004</v>
      </c>
      <c r="R611" s="89">
        <f>$Q$611*$H$611</f>
        <v>2.3595000000000002</v>
      </c>
      <c r="S611" s="89">
        <v>0</v>
      </c>
      <c r="T611" s="90">
        <f>$S$611*$H$611</f>
        <v>0</v>
      </c>
      <c r="AR611" s="40" t="s">
        <v>165</v>
      </c>
      <c r="AT611" s="40" t="s">
        <v>99</v>
      </c>
      <c r="AU611" s="40" t="s">
        <v>38</v>
      </c>
      <c r="AY611" s="6" t="s">
        <v>88</v>
      </c>
      <c r="BE611" s="91">
        <f>IF($N$611="základní",$J$611,0)</f>
        <v>0</v>
      </c>
      <c r="BF611" s="91">
        <f>IF($N$611="snížená",$J$611,0)</f>
        <v>0</v>
      </c>
      <c r="BG611" s="91">
        <f>IF($N$611="zákl. přenesená",$J$611,0)</f>
        <v>0</v>
      </c>
      <c r="BH611" s="91">
        <f>IF($N$611="sníž. přenesená",$J$611,0)</f>
        <v>0</v>
      </c>
      <c r="BI611" s="91">
        <f>IF($N$611="nulová",$J$611,0)</f>
        <v>0</v>
      </c>
      <c r="BJ611" s="40" t="s">
        <v>37</v>
      </c>
      <c r="BK611" s="91">
        <f>ROUND($I$611*$H$611,2)</f>
        <v>0</v>
      </c>
      <c r="BL611" s="40" t="s">
        <v>129</v>
      </c>
      <c r="BM611" s="40" t="s">
        <v>1057</v>
      </c>
    </row>
    <row r="612" spans="2:65" s="6" customFormat="1" ht="15.75" customHeight="1">
      <c r="B612" s="92"/>
      <c r="D612" s="93" t="s">
        <v>95</v>
      </c>
      <c r="E612" s="94"/>
      <c r="F612" s="94" t="s">
        <v>1058</v>
      </c>
      <c r="H612" s="95">
        <v>1.1399999999999999</v>
      </c>
      <c r="L612" s="92"/>
      <c r="M612" s="96"/>
      <c r="T612" s="97"/>
      <c r="AT612" s="98" t="s">
        <v>95</v>
      </c>
      <c r="AU612" s="98" t="s">
        <v>38</v>
      </c>
      <c r="AV612" s="98" t="s">
        <v>38</v>
      </c>
      <c r="AW612" s="98" t="s">
        <v>52</v>
      </c>
      <c r="AX612" s="98" t="s">
        <v>36</v>
      </c>
      <c r="AY612" s="98" t="s">
        <v>88</v>
      </c>
    </row>
    <row r="613" spans="2:65" s="6" customFormat="1" ht="15.75" customHeight="1">
      <c r="B613" s="92"/>
      <c r="D613" s="107" t="s">
        <v>95</v>
      </c>
      <c r="E613" s="98"/>
      <c r="F613" s="94" t="s">
        <v>1059</v>
      </c>
      <c r="H613" s="95">
        <v>2.76</v>
      </c>
      <c r="L613" s="92"/>
      <c r="M613" s="96"/>
      <c r="T613" s="97"/>
      <c r="AT613" s="98" t="s">
        <v>95</v>
      </c>
      <c r="AU613" s="98" t="s">
        <v>38</v>
      </c>
      <c r="AV613" s="98" t="s">
        <v>38</v>
      </c>
      <c r="AW613" s="98" t="s">
        <v>52</v>
      </c>
      <c r="AX613" s="98" t="s">
        <v>36</v>
      </c>
      <c r="AY613" s="98" t="s">
        <v>88</v>
      </c>
    </row>
    <row r="614" spans="2:65" s="6" customFormat="1" ht="15.75" customHeight="1">
      <c r="B614" s="92"/>
      <c r="D614" s="107" t="s">
        <v>95</v>
      </c>
      <c r="F614" s="94" t="s">
        <v>1060</v>
      </c>
      <c r="H614" s="95">
        <v>4.29</v>
      </c>
      <c r="L614" s="92"/>
      <c r="M614" s="96"/>
      <c r="T614" s="97"/>
      <c r="AT614" s="98" t="s">
        <v>95</v>
      </c>
      <c r="AU614" s="98" t="s">
        <v>38</v>
      </c>
      <c r="AV614" s="98" t="s">
        <v>38</v>
      </c>
      <c r="AW614" s="98" t="s">
        <v>36</v>
      </c>
      <c r="AX614" s="98" t="s">
        <v>37</v>
      </c>
      <c r="AY614" s="98" t="s">
        <v>88</v>
      </c>
    </row>
    <row r="615" spans="2:65" s="6" customFormat="1" ht="15.75" customHeight="1">
      <c r="B615" s="16"/>
      <c r="C615" s="81" t="s">
        <v>333</v>
      </c>
      <c r="D615" s="81" t="s">
        <v>90</v>
      </c>
      <c r="E615" s="82" t="s">
        <v>297</v>
      </c>
      <c r="F615" s="83" t="s">
        <v>1061</v>
      </c>
      <c r="G615" s="84" t="s">
        <v>93</v>
      </c>
      <c r="H615" s="85">
        <v>364.5</v>
      </c>
      <c r="I615" s="86"/>
      <c r="J615" s="86">
        <f>ROUND($I$615*$H$615,2)</f>
        <v>0</v>
      </c>
      <c r="K615" s="83"/>
      <c r="L615" s="16"/>
      <c r="M615" s="87"/>
      <c r="N615" s="88" t="s">
        <v>25</v>
      </c>
      <c r="O615" s="89">
        <v>0</v>
      </c>
      <c r="P615" s="89">
        <f>$O$615*$H$615</f>
        <v>0</v>
      </c>
      <c r="Q615" s="89">
        <v>1.9000000000000001E-4</v>
      </c>
      <c r="R615" s="89">
        <f>$Q$615*$H$615</f>
        <v>6.9254999999999997E-2</v>
      </c>
      <c r="S615" s="89">
        <v>0</v>
      </c>
      <c r="T615" s="90">
        <f>$S$615*$H$615</f>
        <v>0</v>
      </c>
      <c r="AR615" s="40" t="s">
        <v>129</v>
      </c>
      <c r="AT615" s="40" t="s">
        <v>90</v>
      </c>
      <c r="AU615" s="40" t="s">
        <v>38</v>
      </c>
      <c r="AY615" s="6" t="s">
        <v>88</v>
      </c>
      <c r="BE615" s="91">
        <f>IF($N$615="základní",$J$615,0)</f>
        <v>0</v>
      </c>
      <c r="BF615" s="91">
        <f>IF($N$615="snížená",$J$615,0)</f>
        <v>0</v>
      </c>
      <c r="BG615" s="91">
        <f>IF($N$615="zákl. přenesená",$J$615,0)</f>
        <v>0</v>
      </c>
      <c r="BH615" s="91">
        <f>IF($N$615="sníž. přenesená",$J$615,0)</f>
        <v>0</v>
      </c>
      <c r="BI615" s="91">
        <f>IF($N$615="nulová",$J$615,0)</f>
        <v>0</v>
      </c>
      <c r="BJ615" s="40" t="s">
        <v>37</v>
      </c>
      <c r="BK615" s="91">
        <f>ROUND($I$615*$H$615,2)</f>
        <v>0</v>
      </c>
      <c r="BL615" s="40" t="s">
        <v>129</v>
      </c>
      <c r="BM615" s="40" t="s">
        <v>1062</v>
      </c>
    </row>
    <row r="616" spans="2:65" s="6" customFormat="1" ht="15.75" customHeight="1">
      <c r="B616" s="92"/>
      <c r="D616" s="93" t="s">
        <v>95</v>
      </c>
      <c r="E616" s="94"/>
      <c r="F616" s="94" t="s">
        <v>1063</v>
      </c>
      <c r="H616" s="95">
        <v>364.5</v>
      </c>
      <c r="L616" s="92"/>
      <c r="M616" s="96"/>
      <c r="T616" s="97"/>
      <c r="AT616" s="98" t="s">
        <v>95</v>
      </c>
      <c r="AU616" s="98" t="s">
        <v>38</v>
      </c>
      <c r="AV616" s="98" t="s">
        <v>38</v>
      </c>
      <c r="AW616" s="98" t="s">
        <v>52</v>
      </c>
      <c r="AX616" s="98" t="s">
        <v>36</v>
      </c>
      <c r="AY616" s="98" t="s">
        <v>88</v>
      </c>
    </row>
    <row r="617" spans="2:65" s="6" customFormat="1" ht="15.75" customHeight="1">
      <c r="B617" s="16"/>
      <c r="C617" s="81" t="s">
        <v>334</v>
      </c>
      <c r="D617" s="81" t="s">
        <v>90</v>
      </c>
      <c r="E617" s="82" t="s">
        <v>1064</v>
      </c>
      <c r="F617" s="83" t="s">
        <v>1065</v>
      </c>
      <c r="G617" s="84" t="s">
        <v>93</v>
      </c>
      <c r="H617" s="85">
        <v>14.96</v>
      </c>
      <c r="I617" s="86"/>
      <c r="J617" s="86">
        <f>ROUND($I$617*$H$617,2)</f>
        <v>0</v>
      </c>
      <c r="K617" s="83"/>
      <c r="L617" s="16"/>
      <c r="M617" s="87"/>
      <c r="N617" s="88" t="s">
        <v>25</v>
      </c>
      <c r="O617" s="89">
        <v>0.61799999999999999</v>
      </c>
      <c r="P617" s="89">
        <f>$O$617*$H$617</f>
        <v>9.2452800000000011</v>
      </c>
      <c r="Q617" s="89">
        <v>1.7000000000000001E-4</v>
      </c>
      <c r="R617" s="89">
        <f>$Q$617*$H$617</f>
        <v>2.5432000000000002E-3</v>
      </c>
      <c r="S617" s="89">
        <v>0</v>
      </c>
      <c r="T617" s="90">
        <f>$S$617*$H$617</f>
        <v>0</v>
      </c>
      <c r="AR617" s="40" t="s">
        <v>129</v>
      </c>
      <c r="AT617" s="40" t="s">
        <v>90</v>
      </c>
      <c r="AU617" s="40" t="s">
        <v>38</v>
      </c>
      <c r="AY617" s="6" t="s">
        <v>88</v>
      </c>
      <c r="BE617" s="91">
        <f>IF($N$617="základní",$J$617,0)</f>
        <v>0</v>
      </c>
      <c r="BF617" s="91">
        <f>IF($N$617="snížená",$J$617,0)</f>
        <v>0</v>
      </c>
      <c r="BG617" s="91">
        <f>IF($N$617="zákl. přenesená",$J$617,0)</f>
        <v>0</v>
      </c>
      <c r="BH617" s="91">
        <f>IF($N$617="sníž. přenesená",$J$617,0)</f>
        <v>0</v>
      </c>
      <c r="BI617" s="91">
        <f>IF($N$617="nulová",$J$617,0)</f>
        <v>0</v>
      </c>
      <c r="BJ617" s="40" t="s">
        <v>37</v>
      </c>
      <c r="BK617" s="91">
        <f>ROUND($I$617*$H$617,2)</f>
        <v>0</v>
      </c>
      <c r="BL617" s="40" t="s">
        <v>129</v>
      </c>
      <c r="BM617" s="40" t="s">
        <v>1066</v>
      </c>
    </row>
    <row r="618" spans="2:65" s="6" customFormat="1" ht="15.75" customHeight="1">
      <c r="B618" s="92"/>
      <c r="D618" s="93" t="s">
        <v>95</v>
      </c>
      <c r="E618" s="94"/>
      <c r="F618" s="94" t="s">
        <v>1067</v>
      </c>
      <c r="H618" s="95">
        <v>14.96</v>
      </c>
      <c r="L618" s="92"/>
      <c r="M618" s="96"/>
      <c r="T618" s="97"/>
      <c r="AT618" s="98" t="s">
        <v>95</v>
      </c>
      <c r="AU618" s="98" t="s">
        <v>38</v>
      </c>
      <c r="AV618" s="98" t="s">
        <v>38</v>
      </c>
      <c r="AW618" s="98" t="s">
        <v>52</v>
      </c>
      <c r="AX618" s="98" t="s">
        <v>36</v>
      </c>
      <c r="AY618" s="98" t="s">
        <v>88</v>
      </c>
    </row>
    <row r="619" spans="2:65" s="6" customFormat="1" ht="15.75" customHeight="1">
      <c r="B619" s="16"/>
      <c r="C619" s="99" t="s">
        <v>335</v>
      </c>
      <c r="D619" s="99" t="s">
        <v>99</v>
      </c>
      <c r="E619" s="100" t="s">
        <v>1068</v>
      </c>
      <c r="F619" s="101" t="s">
        <v>1069</v>
      </c>
      <c r="G619" s="102" t="s">
        <v>93</v>
      </c>
      <c r="H619" s="103">
        <v>16.456</v>
      </c>
      <c r="I619" s="104"/>
      <c r="J619" s="104">
        <f>ROUND($I$619*$H$619,2)</f>
        <v>0</v>
      </c>
      <c r="K619" s="101"/>
      <c r="L619" s="105"/>
      <c r="M619" s="101"/>
      <c r="N619" s="106" t="s">
        <v>25</v>
      </c>
      <c r="O619" s="89">
        <v>0</v>
      </c>
      <c r="P619" s="89">
        <f>$O$619*$H$619</f>
        <v>0</v>
      </c>
      <c r="Q619" s="89">
        <v>7.3499999999999998E-3</v>
      </c>
      <c r="R619" s="89">
        <f>$Q$619*$H$619</f>
        <v>0.12095159999999999</v>
      </c>
      <c r="S619" s="89">
        <v>0</v>
      </c>
      <c r="T619" s="90">
        <f>$S$619*$H$619</f>
        <v>0</v>
      </c>
      <c r="AR619" s="40" t="s">
        <v>165</v>
      </c>
      <c r="AT619" s="40" t="s">
        <v>99</v>
      </c>
      <c r="AU619" s="40" t="s">
        <v>38</v>
      </c>
      <c r="AY619" s="6" t="s">
        <v>88</v>
      </c>
      <c r="BE619" s="91">
        <f>IF($N$619="základní",$J$619,0)</f>
        <v>0</v>
      </c>
      <c r="BF619" s="91">
        <f>IF($N$619="snížená",$J$619,0)</f>
        <v>0</v>
      </c>
      <c r="BG619" s="91">
        <f>IF($N$619="zákl. přenesená",$J$619,0)</f>
        <v>0</v>
      </c>
      <c r="BH619" s="91">
        <f>IF($N$619="sníž. přenesená",$J$619,0)</f>
        <v>0</v>
      </c>
      <c r="BI619" s="91">
        <f>IF($N$619="nulová",$J$619,0)</f>
        <v>0</v>
      </c>
      <c r="BJ619" s="40" t="s">
        <v>37</v>
      </c>
      <c r="BK619" s="91">
        <f>ROUND($I$619*$H$619,2)</f>
        <v>0</v>
      </c>
      <c r="BL619" s="40" t="s">
        <v>129</v>
      </c>
      <c r="BM619" s="40" t="s">
        <v>1070</v>
      </c>
    </row>
    <row r="620" spans="2:65" s="6" customFormat="1" ht="15.75" customHeight="1">
      <c r="B620" s="92"/>
      <c r="D620" s="93" t="s">
        <v>95</v>
      </c>
      <c r="E620" s="94"/>
      <c r="F620" s="94" t="s">
        <v>1071</v>
      </c>
      <c r="H620" s="95">
        <v>14.96</v>
      </c>
      <c r="L620" s="92"/>
      <c r="M620" s="96"/>
      <c r="T620" s="97"/>
      <c r="AT620" s="98" t="s">
        <v>95</v>
      </c>
      <c r="AU620" s="98" t="s">
        <v>38</v>
      </c>
      <c r="AV620" s="98" t="s">
        <v>38</v>
      </c>
      <c r="AW620" s="98" t="s">
        <v>52</v>
      </c>
      <c r="AX620" s="98" t="s">
        <v>36</v>
      </c>
      <c r="AY620" s="98" t="s">
        <v>88</v>
      </c>
    </row>
    <row r="621" spans="2:65" s="6" customFormat="1" ht="15.75" customHeight="1">
      <c r="B621" s="92"/>
      <c r="D621" s="107" t="s">
        <v>95</v>
      </c>
      <c r="F621" s="94" t="s">
        <v>1072</v>
      </c>
      <c r="H621" s="95">
        <v>16.456</v>
      </c>
      <c r="L621" s="92"/>
      <c r="M621" s="96"/>
      <c r="T621" s="97"/>
      <c r="AT621" s="98" t="s">
        <v>95</v>
      </c>
      <c r="AU621" s="98" t="s">
        <v>38</v>
      </c>
      <c r="AV621" s="98" t="s">
        <v>38</v>
      </c>
      <c r="AW621" s="98" t="s">
        <v>36</v>
      </c>
      <c r="AX621" s="98" t="s">
        <v>37</v>
      </c>
      <c r="AY621" s="98" t="s">
        <v>88</v>
      </c>
    </row>
    <row r="622" spans="2:65" s="6" customFormat="1" ht="15.75" customHeight="1">
      <c r="B622" s="16"/>
      <c r="C622" s="81" t="s">
        <v>336</v>
      </c>
      <c r="D622" s="81" t="s">
        <v>90</v>
      </c>
      <c r="E622" s="82" t="s">
        <v>1073</v>
      </c>
      <c r="F622" s="83" t="s">
        <v>1074</v>
      </c>
      <c r="G622" s="84" t="s">
        <v>93</v>
      </c>
      <c r="H622" s="85">
        <v>14.96</v>
      </c>
      <c r="I622" s="86"/>
      <c r="J622" s="86">
        <f>ROUND($I$622*$H$622,2)</f>
        <v>0</v>
      </c>
      <c r="K622" s="83"/>
      <c r="L622" s="16"/>
      <c r="M622" s="87"/>
      <c r="N622" s="88" t="s">
        <v>25</v>
      </c>
      <c r="O622" s="89">
        <v>0.106</v>
      </c>
      <c r="P622" s="89">
        <f>$O$622*$H$622</f>
        <v>1.5857600000000001</v>
      </c>
      <c r="Q622" s="89">
        <v>1.7000000000000001E-4</v>
      </c>
      <c r="R622" s="89">
        <f>$Q$622*$H$622</f>
        <v>2.5432000000000002E-3</v>
      </c>
      <c r="S622" s="89">
        <v>1.4E-2</v>
      </c>
      <c r="T622" s="90">
        <f>$S$622*$H$622</f>
        <v>0.20944000000000002</v>
      </c>
      <c r="AR622" s="40" t="s">
        <v>129</v>
      </c>
      <c r="AT622" s="40" t="s">
        <v>90</v>
      </c>
      <c r="AU622" s="40" t="s">
        <v>38</v>
      </c>
      <c r="AY622" s="6" t="s">
        <v>88</v>
      </c>
      <c r="BE622" s="91">
        <f>IF($N$622="základní",$J$622,0)</f>
        <v>0</v>
      </c>
      <c r="BF622" s="91">
        <f>IF($N$622="snížená",$J$622,0)</f>
        <v>0</v>
      </c>
      <c r="BG622" s="91">
        <f>IF($N$622="zákl. přenesená",$J$622,0)</f>
        <v>0</v>
      </c>
      <c r="BH622" s="91">
        <f>IF($N$622="sníž. přenesená",$J$622,0)</f>
        <v>0</v>
      </c>
      <c r="BI622" s="91">
        <f>IF($N$622="nulová",$J$622,0)</f>
        <v>0</v>
      </c>
      <c r="BJ622" s="40" t="s">
        <v>37</v>
      </c>
      <c r="BK622" s="91">
        <f>ROUND($I$622*$H$622,2)</f>
        <v>0</v>
      </c>
      <c r="BL622" s="40" t="s">
        <v>129</v>
      </c>
      <c r="BM622" s="40" t="s">
        <v>1075</v>
      </c>
    </row>
    <row r="623" spans="2:65" s="6" customFormat="1" ht="15.75" customHeight="1">
      <c r="B623" s="92"/>
      <c r="D623" s="93" t="s">
        <v>95</v>
      </c>
      <c r="E623" s="94"/>
      <c r="F623" s="94" t="s">
        <v>1067</v>
      </c>
      <c r="H623" s="95">
        <v>14.96</v>
      </c>
      <c r="L623" s="92"/>
      <c r="M623" s="96"/>
      <c r="T623" s="97"/>
      <c r="AT623" s="98" t="s">
        <v>95</v>
      </c>
      <c r="AU623" s="98" t="s">
        <v>38</v>
      </c>
      <c r="AV623" s="98" t="s">
        <v>38</v>
      </c>
      <c r="AW623" s="98" t="s">
        <v>52</v>
      </c>
      <c r="AX623" s="98" t="s">
        <v>36</v>
      </c>
      <c r="AY623" s="98" t="s">
        <v>88</v>
      </c>
    </row>
    <row r="624" spans="2:65" s="6" customFormat="1" ht="15.75" customHeight="1">
      <c r="B624" s="16"/>
      <c r="C624" s="81" t="s">
        <v>337</v>
      </c>
      <c r="D624" s="81" t="s">
        <v>90</v>
      </c>
      <c r="E624" s="82" t="s">
        <v>1076</v>
      </c>
      <c r="F624" s="83" t="s">
        <v>1077</v>
      </c>
      <c r="G624" s="84" t="s">
        <v>93</v>
      </c>
      <c r="H624" s="85">
        <v>16.456</v>
      </c>
      <c r="I624" s="86"/>
      <c r="J624" s="86">
        <f>ROUND($I$624*$H$624,2)</f>
        <v>0</v>
      </c>
      <c r="K624" s="83"/>
      <c r="L624" s="16"/>
      <c r="M624" s="87"/>
      <c r="N624" s="88" t="s">
        <v>25</v>
      </c>
      <c r="O624" s="89">
        <v>0</v>
      </c>
      <c r="P624" s="89">
        <f>$O$624*$H$624</f>
        <v>0</v>
      </c>
      <c r="Q624" s="89">
        <v>2.81E-3</v>
      </c>
      <c r="R624" s="89">
        <f>$Q$624*$H$624</f>
        <v>4.6241359999999995E-2</v>
      </c>
      <c r="S624" s="89">
        <v>0</v>
      </c>
      <c r="T624" s="90">
        <f>$S$624*$H$624</f>
        <v>0</v>
      </c>
      <c r="AR624" s="40" t="s">
        <v>129</v>
      </c>
      <c r="AT624" s="40" t="s">
        <v>90</v>
      </c>
      <c r="AU624" s="40" t="s">
        <v>38</v>
      </c>
      <c r="AY624" s="6" t="s">
        <v>88</v>
      </c>
      <c r="BE624" s="91">
        <f>IF($N$624="základní",$J$624,0)</f>
        <v>0</v>
      </c>
      <c r="BF624" s="91">
        <f>IF($N$624="snížená",$J$624,0)</f>
        <v>0</v>
      </c>
      <c r="BG624" s="91">
        <f>IF($N$624="zákl. přenesená",$J$624,0)</f>
        <v>0</v>
      </c>
      <c r="BH624" s="91">
        <f>IF($N$624="sníž. přenesená",$J$624,0)</f>
        <v>0</v>
      </c>
      <c r="BI624" s="91">
        <f>IF($N$624="nulová",$J$624,0)</f>
        <v>0</v>
      </c>
      <c r="BJ624" s="40" t="s">
        <v>37</v>
      </c>
      <c r="BK624" s="91">
        <f>ROUND($I$624*$H$624,2)</f>
        <v>0</v>
      </c>
      <c r="BL624" s="40" t="s">
        <v>129</v>
      </c>
      <c r="BM624" s="40" t="s">
        <v>1078</v>
      </c>
    </row>
    <row r="625" spans="2:65" s="6" customFormat="1" ht="15.75" customHeight="1">
      <c r="B625" s="92"/>
      <c r="D625" s="93" t="s">
        <v>95</v>
      </c>
      <c r="E625" s="94"/>
      <c r="F625" s="94" t="s">
        <v>1079</v>
      </c>
      <c r="H625" s="95">
        <v>16.456</v>
      </c>
      <c r="L625" s="92"/>
      <c r="M625" s="96"/>
      <c r="T625" s="97"/>
      <c r="AT625" s="98" t="s">
        <v>95</v>
      </c>
      <c r="AU625" s="98" t="s">
        <v>38</v>
      </c>
      <c r="AV625" s="98" t="s">
        <v>38</v>
      </c>
      <c r="AW625" s="98" t="s">
        <v>52</v>
      </c>
      <c r="AX625" s="98" t="s">
        <v>36</v>
      </c>
      <c r="AY625" s="98" t="s">
        <v>88</v>
      </c>
    </row>
    <row r="626" spans="2:65" s="6" customFormat="1" ht="15.75" customHeight="1">
      <c r="B626" s="16"/>
      <c r="C626" s="81" t="s">
        <v>339</v>
      </c>
      <c r="D626" s="81" t="s">
        <v>90</v>
      </c>
      <c r="E626" s="82" t="s">
        <v>299</v>
      </c>
      <c r="F626" s="83" t="s">
        <v>300</v>
      </c>
      <c r="G626" s="84" t="s">
        <v>229</v>
      </c>
      <c r="H626" s="85">
        <v>24.44</v>
      </c>
      <c r="I626" s="86"/>
      <c r="J626" s="86">
        <f>ROUND($I$626*$H$626,2)</f>
        <v>0</v>
      </c>
      <c r="K626" s="83"/>
      <c r="L626" s="16"/>
      <c r="M626" s="87"/>
      <c r="N626" s="88" t="s">
        <v>25</v>
      </c>
      <c r="O626" s="89">
        <v>1.7509999999999999</v>
      </c>
      <c r="P626" s="89">
        <f>$O$626*$H$626</f>
        <v>42.794440000000002</v>
      </c>
      <c r="Q626" s="89">
        <v>0</v>
      </c>
      <c r="R626" s="89">
        <f>$Q$626*$H$626</f>
        <v>0</v>
      </c>
      <c r="S626" s="89">
        <v>0</v>
      </c>
      <c r="T626" s="90">
        <f>$S$626*$H$626</f>
        <v>0</v>
      </c>
      <c r="AR626" s="40" t="s">
        <v>129</v>
      </c>
      <c r="AT626" s="40" t="s">
        <v>90</v>
      </c>
      <c r="AU626" s="40" t="s">
        <v>38</v>
      </c>
      <c r="AY626" s="6" t="s">
        <v>88</v>
      </c>
      <c r="BE626" s="91">
        <f>IF($N$626="základní",$J$626,0)</f>
        <v>0</v>
      </c>
      <c r="BF626" s="91">
        <f>IF($N$626="snížená",$J$626,0)</f>
        <v>0</v>
      </c>
      <c r="BG626" s="91">
        <f>IF($N$626="zákl. přenesená",$J$626,0)</f>
        <v>0</v>
      </c>
      <c r="BH626" s="91">
        <f>IF($N$626="sníž. přenesená",$J$626,0)</f>
        <v>0</v>
      </c>
      <c r="BI626" s="91">
        <f>IF($N$626="nulová",$J$626,0)</f>
        <v>0</v>
      </c>
      <c r="BJ626" s="40" t="s">
        <v>37</v>
      </c>
      <c r="BK626" s="91">
        <f>ROUND($I$626*$H$626,2)</f>
        <v>0</v>
      </c>
      <c r="BL626" s="40" t="s">
        <v>129</v>
      </c>
      <c r="BM626" s="40" t="s">
        <v>1080</v>
      </c>
    </row>
    <row r="627" spans="2:65" s="70" customFormat="1" ht="30.75" customHeight="1">
      <c r="B627" s="71"/>
      <c r="D627" s="72" t="s">
        <v>35</v>
      </c>
      <c r="E627" s="79" t="s">
        <v>309</v>
      </c>
      <c r="F627" s="79" t="s">
        <v>310</v>
      </c>
      <c r="J627" s="80">
        <f>$BK$627</f>
        <v>0</v>
      </c>
      <c r="L627" s="71"/>
      <c r="M627" s="75"/>
      <c r="P627" s="76">
        <f>SUM($P$628:$P$660)</f>
        <v>1110.4957999999997</v>
      </c>
      <c r="R627" s="76">
        <f>SUM($R$628:$R$660)</f>
        <v>6.2716661999999985</v>
      </c>
      <c r="T627" s="77">
        <f>SUM($T$628:$T$660)</f>
        <v>1.2433999</v>
      </c>
      <c r="AR627" s="72" t="s">
        <v>38</v>
      </c>
      <c r="AT627" s="72" t="s">
        <v>35</v>
      </c>
      <c r="AU627" s="72" t="s">
        <v>37</v>
      </c>
      <c r="AY627" s="72" t="s">
        <v>88</v>
      </c>
      <c r="BK627" s="78">
        <f>SUM($BK$628:$BK$660)</f>
        <v>0</v>
      </c>
    </row>
    <row r="628" spans="2:65" s="6" customFormat="1" ht="27" customHeight="1">
      <c r="B628" s="16"/>
      <c r="C628" s="84" t="s">
        <v>341</v>
      </c>
      <c r="D628" s="84" t="s">
        <v>90</v>
      </c>
      <c r="E628" s="82" t="s">
        <v>1081</v>
      </c>
      <c r="F628" s="83" t="s">
        <v>1082</v>
      </c>
      <c r="G628" s="84" t="s">
        <v>93</v>
      </c>
      <c r="H628" s="85">
        <v>796.74</v>
      </c>
      <c r="I628" s="86"/>
      <c r="J628" s="86">
        <f>ROUND($I$628*$H$628,2)</f>
        <v>0</v>
      </c>
      <c r="K628" s="83"/>
      <c r="L628" s="16"/>
      <c r="M628" s="87"/>
      <c r="N628" s="88" t="s">
        <v>25</v>
      </c>
      <c r="O628" s="89">
        <v>1.137</v>
      </c>
      <c r="P628" s="89">
        <f>$O$628*$H$628</f>
        <v>905.89337999999998</v>
      </c>
      <c r="Q628" s="89">
        <v>6.6299999999999996E-3</v>
      </c>
      <c r="R628" s="89">
        <f>$Q$628*$H$628</f>
        <v>5.2823861999999995</v>
      </c>
      <c r="S628" s="89">
        <v>0</v>
      </c>
      <c r="T628" s="90">
        <f>$S$628*$H$628</f>
        <v>0</v>
      </c>
      <c r="AR628" s="40" t="s">
        <v>129</v>
      </c>
      <c r="AT628" s="40" t="s">
        <v>90</v>
      </c>
      <c r="AU628" s="40" t="s">
        <v>38</v>
      </c>
      <c r="AY628" s="40" t="s">
        <v>88</v>
      </c>
      <c r="BE628" s="91">
        <f>IF($N$628="základní",$J$628,0)</f>
        <v>0</v>
      </c>
      <c r="BF628" s="91">
        <f>IF($N$628="snížená",$J$628,0)</f>
        <v>0</v>
      </c>
      <c r="BG628" s="91">
        <f>IF($N$628="zákl. přenesená",$J$628,0)</f>
        <v>0</v>
      </c>
      <c r="BH628" s="91">
        <f>IF($N$628="sníž. přenesená",$J$628,0)</f>
        <v>0</v>
      </c>
      <c r="BI628" s="91">
        <f>IF($N$628="nulová",$J$628,0)</f>
        <v>0</v>
      </c>
      <c r="BJ628" s="40" t="s">
        <v>37</v>
      </c>
      <c r="BK628" s="91">
        <f>ROUND($I$628*$H$628,2)</f>
        <v>0</v>
      </c>
      <c r="BL628" s="40" t="s">
        <v>129</v>
      </c>
      <c r="BM628" s="40" t="s">
        <v>1083</v>
      </c>
    </row>
    <row r="629" spans="2:65" s="6" customFormat="1" ht="15.75" customHeight="1">
      <c r="B629" s="92"/>
      <c r="D629" s="93" t="s">
        <v>95</v>
      </c>
      <c r="E629" s="94"/>
      <c r="F629" s="94" t="s">
        <v>1084</v>
      </c>
      <c r="H629" s="95">
        <v>755</v>
      </c>
      <c r="L629" s="92"/>
      <c r="M629" s="96"/>
      <c r="T629" s="97"/>
      <c r="AT629" s="98" t="s">
        <v>95</v>
      </c>
      <c r="AU629" s="98" t="s">
        <v>38</v>
      </c>
      <c r="AV629" s="98" t="s">
        <v>38</v>
      </c>
      <c r="AW629" s="98" t="s">
        <v>52</v>
      </c>
      <c r="AX629" s="98" t="s">
        <v>36</v>
      </c>
      <c r="AY629" s="98" t="s">
        <v>88</v>
      </c>
    </row>
    <row r="630" spans="2:65" s="6" customFormat="1" ht="15.75" customHeight="1">
      <c r="B630" s="92"/>
      <c r="D630" s="107" t="s">
        <v>95</v>
      </c>
      <c r="E630" s="98"/>
      <c r="F630" s="94" t="s">
        <v>1011</v>
      </c>
      <c r="H630" s="95">
        <v>20</v>
      </c>
      <c r="L630" s="92"/>
      <c r="M630" s="96"/>
      <c r="T630" s="97"/>
      <c r="AT630" s="98" t="s">
        <v>95</v>
      </c>
      <c r="AU630" s="98" t="s">
        <v>38</v>
      </c>
      <c r="AV630" s="98" t="s">
        <v>38</v>
      </c>
      <c r="AW630" s="98" t="s">
        <v>52</v>
      </c>
      <c r="AX630" s="98" t="s">
        <v>36</v>
      </c>
      <c r="AY630" s="98" t="s">
        <v>88</v>
      </c>
    </row>
    <row r="631" spans="2:65" s="6" customFormat="1" ht="15.75" customHeight="1">
      <c r="B631" s="92"/>
      <c r="D631" s="107" t="s">
        <v>95</v>
      </c>
      <c r="E631" s="98"/>
      <c r="F631" s="94" t="s">
        <v>1012</v>
      </c>
      <c r="H631" s="95">
        <v>21.74</v>
      </c>
      <c r="L631" s="92"/>
      <c r="M631" s="96"/>
      <c r="T631" s="97"/>
      <c r="AT631" s="98" t="s">
        <v>95</v>
      </c>
      <c r="AU631" s="98" t="s">
        <v>38</v>
      </c>
      <c r="AV631" s="98" t="s">
        <v>38</v>
      </c>
      <c r="AW631" s="98" t="s">
        <v>52</v>
      </c>
      <c r="AX631" s="98" t="s">
        <v>36</v>
      </c>
      <c r="AY631" s="98" t="s">
        <v>88</v>
      </c>
    </row>
    <row r="632" spans="2:65" s="6" customFormat="1" ht="27" customHeight="1">
      <c r="B632" s="16"/>
      <c r="C632" s="81" t="s">
        <v>346</v>
      </c>
      <c r="D632" s="81" t="s">
        <v>90</v>
      </c>
      <c r="E632" s="82" t="s">
        <v>1085</v>
      </c>
      <c r="F632" s="83" t="s">
        <v>1086</v>
      </c>
      <c r="G632" s="84" t="s">
        <v>113</v>
      </c>
      <c r="H632" s="85">
        <v>52</v>
      </c>
      <c r="I632" s="86"/>
      <c r="J632" s="86">
        <f>ROUND($I$632*$H$632,2)</f>
        <v>0</v>
      </c>
      <c r="K632" s="83"/>
      <c r="L632" s="16"/>
      <c r="M632" s="87"/>
      <c r="N632" s="88" t="s">
        <v>25</v>
      </c>
      <c r="O632" s="89">
        <v>1.137</v>
      </c>
      <c r="P632" s="89">
        <f>$O$632*$H$632</f>
        <v>59.124000000000002</v>
      </c>
      <c r="Q632" s="89">
        <v>6.6299999999999996E-3</v>
      </c>
      <c r="R632" s="89">
        <f>$Q$632*$H$632</f>
        <v>0.34475999999999996</v>
      </c>
      <c r="S632" s="89">
        <v>0</v>
      </c>
      <c r="T632" s="90">
        <f>$S$632*$H$632</f>
        <v>0</v>
      </c>
      <c r="AR632" s="40" t="s">
        <v>129</v>
      </c>
      <c r="AT632" s="40" t="s">
        <v>90</v>
      </c>
      <c r="AU632" s="40" t="s">
        <v>38</v>
      </c>
      <c r="AY632" s="6" t="s">
        <v>88</v>
      </c>
      <c r="BE632" s="91">
        <f>IF($N$632="základní",$J$632,0)</f>
        <v>0</v>
      </c>
      <c r="BF632" s="91">
        <f>IF($N$632="snížená",$J$632,0)</f>
        <v>0</v>
      </c>
      <c r="BG632" s="91">
        <f>IF($N$632="zákl. přenesená",$J$632,0)</f>
        <v>0</v>
      </c>
      <c r="BH632" s="91">
        <f>IF($N$632="sníž. přenesená",$J$632,0)</f>
        <v>0</v>
      </c>
      <c r="BI632" s="91">
        <f>IF($N$632="nulová",$J$632,0)</f>
        <v>0</v>
      </c>
      <c r="BJ632" s="40" t="s">
        <v>37</v>
      </c>
      <c r="BK632" s="91">
        <f>ROUND($I$632*$H$632,2)</f>
        <v>0</v>
      </c>
      <c r="BL632" s="40" t="s">
        <v>129</v>
      </c>
      <c r="BM632" s="40" t="s">
        <v>1087</v>
      </c>
    </row>
    <row r="633" spans="2:65" s="6" customFormat="1" ht="15.75" customHeight="1">
      <c r="B633" s="92"/>
      <c r="D633" s="93" t="s">
        <v>95</v>
      </c>
      <c r="E633" s="94"/>
      <c r="F633" s="94" t="s">
        <v>1088</v>
      </c>
      <c r="H633" s="95">
        <v>52</v>
      </c>
      <c r="L633" s="92"/>
      <c r="M633" s="96"/>
      <c r="T633" s="97"/>
      <c r="AT633" s="98" t="s">
        <v>95</v>
      </c>
      <c r="AU633" s="98" t="s">
        <v>38</v>
      </c>
      <c r="AV633" s="98" t="s">
        <v>38</v>
      </c>
      <c r="AW633" s="98" t="s">
        <v>52</v>
      </c>
      <c r="AX633" s="98" t="s">
        <v>36</v>
      </c>
      <c r="AY633" s="98" t="s">
        <v>88</v>
      </c>
    </row>
    <row r="634" spans="2:65" s="6" customFormat="1" ht="15.75" customHeight="1">
      <c r="B634" s="16"/>
      <c r="C634" s="81" t="s">
        <v>349</v>
      </c>
      <c r="D634" s="81" t="s">
        <v>90</v>
      </c>
      <c r="E634" s="82" t="s">
        <v>1089</v>
      </c>
      <c r="F634" s="83" t="s">
        <v>1090</v>
      </c>
      <c r="G634" s="84" t="s">
        <v>93</v>
      </c>
      <c r="H634" s="85">
        <v>41.74</v>
      </c>
      <c r="I634" s="86"/>
      <c r="J634" s="86">
        <f>ROUND($I$634*$H$634,2)</f>
        <v>0</v>
      </c>
      <c r="K634" s="83"/>
      <c r="L634" s="16"/>
      <c r="M634" s="87"/>
      <c r="N634" s="88" t="s">
        <v>25</v>
      </c>
      <c r="O634" s="89">
        <v>0.13700000000000001</v>
      </c>
      <c r="P634" s="89">
        <f>$O$634*$H$634</f>
        <v>5.7183800000000007</v>
      </c>
      <c r="Q634" s="89">
        <v>0</v>
      </c>
      <c r="R634" s="89">
        <f>$Q$634*$H$634</f>
        <v>0</v>
      </c>
      <c r="S634" s="89">
        <v>7.5100000000000002E-3</v>
      </c>
      <c r="T634" s="90">
        <f>$S$634*$H$634</f>
        <v>0.31346740000000001</v>
      </c>
      <c r="AR634" s="40" t="s">
        <v>129</v>
      </c>
      <c r="AT634" s="40" t="s">
        <v>90</v>
      </c>
      <c r="AU634" s="40" t="s">
        <v>38</v>
      </c>
      <c r="AY634" s="6" t="s">
        <v>88</v>
      </c>
      <c r="BE634" s="91">
        <f>IF($N$634="základní",$J$634,0)</f>
        <v>0</v>
      </c>
      <c r="BF634" s="91">
        <f>IF($N$634="snížená",$J$634,0)</f>
        <v>0</v>
      </c>
      <c r="BG634" s="91">
        <f>IF($N$634="zákl. přenesená",$J$634,0)</f>
        <v>0</v>
      </c>
      <c r="BH634" s="91">
        <f>IF($N$634="sníž. přenesená",$J$634,0)</f>
        <v>0</v>
      </c>
      <c r="BI634" s="91">
        <f>IF($N$634="nulová",$J$634,0)</f>
        <v>0</v>
      </c>
      <c r="BJ634" s="40" t="s">
        <v>37</v>
      </c>
      <c r="BK634" s="91">
        <f>ROUND($I$634*$H$634,2)</f>
        <v>0</v>
      </c>
      <c r="BL634" s="40" t="s">
        <v>129</v>
      </c>
      <c r="BM634" s="40" t="s">
        <v>1091</v>
      </c>
    </row>
    <row r="635" spans="2:65" s="6" customFormat="1" ht="15.75" customHeight="1">
      <c r="B635" s="92"/>
      <c r="D635" s="93" t="s">
        <v>95</v>
      </c>
      <c r="E635" s="94"/>
      <c r="F635" s="94" t="s">
        <v>1011</v>
      </c>
      <c r="H635" s="95">
        <v>20</v>
      </c>
      <c r="L635" s="92"/>
      <c r="M635" s="96"/>
      <c r="T635" s="97"/>
      <c r="AT635" s="98" t="s">
        <v>95</v>
      </c>
      <c r="AU635" s="98" t="s">
        <v>38</v>
      </c>
      <c r="AV635" s="98" t="s">
        <v>38</v>
      </c>
      <c r="AW635" s="98" t="s">
        <v>52</v>
      </c>
      <c r="AX635" s="98" t="s">
        <v>36</v>
      </c>
      <c r="AY635" s="98" t="s">
        <v>88</v>
      </c>
    </row>
    <row r="636" spans="2:65" s="6" customFormat="1" ht="15.75" customHeight="1">
      <c r="B636" s="92"/>
      <c r="D636" s="107" t="s">
        <v>95</v>
      </c>
      <c r="E636" s="98"/>
      <c r="F636" s="94" t="s">
        <v>1012</v>
      </c>
      <c r="H636" s="95">
        <v>21.74</v>
      </c>
      <c r="L636" s="92"/>
      <c r="M636" s="96"/>
      <c r="T636" s="97"/>
      <c r="AT636" s="98" t="s">
        <v>95</v>
      </c>
      <c r="AU636" s="98" t="s">
        <v>38</v>
      </c>
      <c r="AV636" s="98" t="s">
        <v>38</v>
      </c>
      <c r="AW636" s="98" t="s">
        <v>52</v>
      </c>
      <c r="AX636" s="98" t="s">
        <v>36</v>
      </c>
      <c r="AY636" s="98" t="s">
        <v>88</v>
      </c>
    </row>
    <row r="637" spans="2:65" s="6" customFormat="1" ht="15.75" customHeight="1">
      <c r="B637" s="16"/>
      <c r="C637" s="81" t="s">
        <v>352</v>
      </c>
      <c r="D637" s="81" t="s">
        <v>90</v>
      </c>
      <c r="E637" s="82" t="s">
        <v>1092</v>
      </c>
      <c r="F637" s="83" t="s">
        <v>1093</v>
      </c>
      <c r="G637" s="84" t="s">
        <v>113</v>
      </c>
      <c r="H637" s="85">
        <v>130.5</v>
      </c>
      <c r="I637" s="86"/>
      <c r="J637" s="86">
        <f>ROUND($I$637*$H$637,2)</f>
        <v>0</v>
      </c>
      <c r="K637" s="83"/>
      <c r="L637" s="16"/>
      <c r="M637" s="87"/>
      <c r="N637" s="88" t="s">
        <v>25</v>
      </c>
      <c r="O637" s="89">
        <v>6.9000000000000006E-2</v>
      </c>
      <c r="P637" s="89">
        <f>$O$637*$H$637</f>
        <v>9.0045000000000002</v>
      </c>
      <c r="Q637" s="89">
        <v>0</v>
      </c>
      <c r="R637" s="89">
        <f>$Q$637*$H$637</f>
        <v>0</v>
      </c>
      <c r="S637" s="89">
        <v>3.47E-3</v>
      </c>
      <c r="T637" s="90">
        <f>$S$637*$H$637</f>
        <v>0.45283499999999999</v>
      </c>
      <c r="AR637" s="40" t="s">
        <v>129</v>
      </c>
      <c r="AT637" s="40" t="s">
        <v>90</v>
      </c>
      <c r="AU637" s="40" t="s">
        <v>38</v>
      </c>
      <c r="AY637" s="6" t="s">
        <v>88</v>
      </c>
      <c r="BE637" s="91">
        <f>IF($N$637="základní",$J$637,0)</f>
        <v>0</v>
      </c>
      <c r="BF637" s="91">
        <f>IF($N$637="snížená",$J$637,0)</f>
        <v>0</v>
      </c>
      <c r="BG637" s="91">
        <f>IF($N$637="zákl. přenesená",$J$637,0)</f>
        <v>0</v>
      </c>
      <c r="BH637" s="91">
        <f>IF($N$637="sníž. přenesená",$J$637,0)</f>
        <v>0</v>
      </c>
      <c r="BI637" s="91">
        <f>IF($N$637="nulová",$J$637,0)</f>
        <v>0</v>
      </c>
      <c r="BJ637" s="40" t="s">
        <v>37</v>
      </c>
      <c r="BK637" s="91">
        <f>ROUND($I$637*$H$637,2)</f>
        <v>0</v>
      </c>
      <c r="BL637" s="40" t="s">
        <v>129</v>
      </c>
      <c r="BM637" s="40" t="s">
        <v>1094</v>
      </c>
    </row>
    <row r="638" spans="2:65" s="6" customFormat="1" ht="15.75" customHeight="1">
      <c r="B638" s="92"/>
      <c r="D638" s="93" t="s">
        <v>95</v>
      </c>
      <c r="E638" s="94"/>
      <c r="F638" s="94" t="s">
        <v>1095</v>
      </c>
      <c r="H638" s="95">
        <v>130.5</v>
      </c>
      <c r="L638" s="92"/>
      <c r="M638" s="96"/>
      <c r="T638" s="97"/>
      <c r="AT638" s="98" t="s">
        <v>95</v>
      </c>
      <c r="AU638" s="98" t="s">
        <v>38</v>
      </c>
      <c r="AV638" s="98" t="s">
        <v>38</v>
      </c>
      <c r="AW638" s="98" t="s">
        <v>52</v>
      </c>
      <c r="AX638" s="98" t="s">
        <v>36</v>
      </c>
      <c r="AY638" s="98" t="s">
        <v>88</v>
      </c>
    </row>
    <row r="639" spans="2:65" s="6" customFormat="1" ht="15.75" customHeight="1">
      <c r="B639" s="16"/>
      <c r="C639" s="81" t="s">
        <v>354</v>
      </c>
      <c r="D639" s="81" t="s">
        <v>90</v>
      </c>
      <c r="E639" s="82" t="s">
        <v>313</v>
      </c>
      <c r="F639" s="83" t="s">
        <v>314</v>
      </c>
      <c r="G639" s="84" t="s">
        <v>113</v>
      </c>
      <c r="H639" s="85">
        <v>227.85</v>
      </c>
      <c r="I639" s="86"/>
      <c r="J639" s="86">
        <f>ROUND($I$639*$H$639,2)</f>
        <v>0</v>
      </c>
      <c r="K639" s="83"/>
      <c r="L639" s="16"/>
      <c r="M639" s="87"/>
      <c r="N639" s="88" t="s">
        <v>25</v>
      </c>
      <c r="O639" s="89">
        <v>0.08</v>
      </c>
      <c r="P639" s="89">
        <f>$O$639*$H$639</f>
        <v>18.228000000000002</v>
      </c>
      <c r="Q639" s="89">
        <v>0</v>
      </c>
      <c r="R639" s="89">
        <f>$Q$639*$H$639</f>
        <v>0</v>
      </c>
      <c r="S639" s="89">
        <v>1.3500000000000001E-3</v>
      </c>
      <c r="T639" s="90">
        <f>$S$639*$H$639</f>
        <v>0.30759750000000002</v>
      </c>
      <c r="AR639" s="40" t="s">
        <v>129</v>
      </c>
      <c r="AT639" s="40" t="s">
        <v>90</v>
      </c>
      <c r="AU639" s="40" t="s">
        <v>38</v>
      </c>
      <c r="AY639" s="6" t="s">
        <v>88</v>
      </c>
      <c r="BE639" s="91">
        <f>IF($N$639="základní",$J$639,0)</f>
        <v>0</v>
      </c>
      <c r="BF639" s="91">
        <f>IF($N$639="snížená",$J$639,0)</f>
        <v>0</v>
      </c>
      <c r="BG639" s="91">
        <f>IF($N$639="zákl. přenesená",$J$639,0)</f>
        <v>0</v>
      </c>
      <c r="BH639" s="91">
        <f>IF($N$639="sníž. přenesená",$J$639,0)</f>
        <v>0</v>
      </c>
      <c r="BI639" s="91">
        <f>IF($N$639="nulová",$J$639,0)</f>
        <v>0</v>
      </c>
      <c r="BJ639" s="40" t="s">
        <v>37</v>
      </c>
      <c r="BK639" s="91">
        <f>ROUND($I$639*$H$639,2)</f>
        <v>0</v>
      </c>
      <c r="BL639" s="40" t="s">
        <v>129</v>
      </c>
      <c r="BM639" s="40" t="s">
        <v>1096</v>
      </c>
    </row>
    <row r="640" spans="2:65" s="6" customFormat="1" ht="15.75" customHeight="1">
      <c r="B640" s="92"/>
      <c r="D640" s="93" t="s">
        <v>95</v>
      </c>
      <c r="E640" s="94"/>
      <c r="F640" s="94" t="s">
        <v>1097</v>
      </c>
      <c r="H640" s="95">
        <v>127</v>
      </c>
      <c r="L640" s="92"/>
      <c r="M640" s="96"/>
      <c r="T640" s="97"/>
      <c r="AT640" s="98" t="s">
        <v>95</v>
      </c>
      <c r="AU640" s="98" t="s">
        <v>38</v>
      </c>
      <c r="AV640" s="98" t="s">
        <v>38</v>
      </c>
      <c r="AW640" s="98" t="s">
        <v>52</v>
      </c>
      <c r="AX640" s="98" t="s">
        <v>36</v>
      </c>
      <c r="AY640" s="98" t="s">
        <v>88</v>
      </c>
    </row>
    <row r="641" spans="2:65" s="6" customFormat="1" ht="27" customHeight="1">
      <c r="B641" s="92"/>
      <c r="D641" s="107" t="s">
        <v>95</v>
      </c>
      <c r="E641" s="98"/>
      <c r="F641" s="94" t="s">
        <v>1098</v>
      </c>
      <c r="H641" s="95">
        <v>100.85</v>
      </c>
      <c r="L641" s="92"/>
      <c r="M641" s="96"/>
      <c r="T641" s="97"/>
      <c r="AT641" s="98" t="s">
        <v>95</v>
      </c>
      <c r="AU641" s="98" t="s">
        <v>38</v>
      </c>
      <c r="AV641" s="98" t="s">
        <v>38</v>
      </c>
      <c r="AW641" s="98" t="s">
        <v>52</v>
      </c>
      <c r="AX641" s="98" t="s">
        <v>36</v>
      </c>
      <c r="AY641" s="98" t="s">
        <v>88</v>
      </c>
    </row>
    <row r="642" spans="2:65" s="6" customFormat="1" ht="15.75" customHeight="1">
      <c r="B642" s="16"/>
      <c r="C642" s="81" t="s">
        <v>356</v>
      </c>
      <c r="D642" s="81" t="s">
        <v>90</v>
      </c>
      <c r="E642" s="82" t="s">
        <v>1099</v>
      </c>
      <c r="F642" s="83" t="s">
        <v>1100</v>
      </c>
      <c r="G642" s="84" t="s">
        <v>113</v>
      </c>
      <c r="H642" s="85">
        <v>75</v>
      </c>
      <c r="I642" s="86"/>
      <c r="J642" s="86">
        <f>ROUND($I$642*$H$642,2)</f>
        <v>0</v>
      </c>
      <c r="K642" s="83"/>
      <c r="L642" s="16"/>
      <c r="M642" s="87"/>
      <c r="N642" s="88" t="s">
        <v>25</v>
      </c>
      <c r="O642" s="89">
        <v>0.05</v>
      </c>
      <c r="P642" s="89">
        <f>$O$642*$H$642</f>
        <v>3.75</v>
      </c>
      <c r="Q642" s="89">
        <v>0</v>
      </c>
      <c r="R642" s="89">
        <f>$Q$642*$H$642</f>
        <v>0</v>
      </c>
      <c r="S642" s="89">
        <v>2.2599999999999999E-3</v>
      </c>
      <c r="T642" s="90">
        <f>$S$642*$H$642</f>
        <v>0.16949999999999998</v>
      </c>
      <c r="AR642" s="40" t="s">
        <v>129</v>
      </c>
      <c r="AT642" s="40" t="s">
        <v>90</v>
      </c>
      <c r="AU642" s="40" t="s">
        <v>38</v>
      </c>
      <c r="AY642" s="6" t="s">
        <v>88</v>
      </c>
      <c r="BE642" s="91">
        <f>IF($N$642="základní",$J$642,0)</f>
        <v>0</v>
      </c>
      <c r="BF642" s="91">
        <f>IF($N$642="snížená",$J$642,0)</f>
        <v>0</v>
      </c>
      <c r="BG642" s="91">
        <f>IF($N$642="zákl. přenesená",$J$642,0)</f>
        <v>0</v>
      </c>
      <c r="BH642" s="91">
        <f>IF($N$642="sníž. přenesená",$J$642,0)</f>
        <v>0</v>
      </c>
      <c r="BI642" s="91">
        <f>IF($N$642="nulová",$J$642,0)</f>
        <v>0</v>
      </c>
      <c r="BJ642" s="40" t="s">
        <v>37</v>
      </c>
      <c r="BK642" s="91">
        <f>ROUND($I$642*$H$642,2)</f>
        <v>0</v>
      </c>
      <c r="BL642" s="40" t="s">
        <v>129</v>
      </c>
      <c r="BM642" s="40" t="s">
        <v>1101</v>
      </c>
    </row>
    <row r="643" spans="2:65" s="6" customFormat="1" ht="15.75" customHeight="1">
      <c r="B643" s="92"/>
      <c r="D643" s="93" t="s">
        <v>95</v>
      </c>
      <c r="E643" s="94"/>
      <c r="F643" s="94" t="s">
        <v>1102</v>
      </c>
      <c r="H643" s="95">
        <v>75</v>
      </c>
      <c r="L643" s="92"/>
      <c r="M643" s="96"/>
      <c r="T643" s="97"/>
      <c r="AT643" s="98" t="s">
        <v>95</v>
      </c>
      <c r="AU643" s="98" t="s">
        <v>38</v>
      </c>
      <c r="AV643" s="98" t="s">
        <v>38</v>
      </c>
      <c r="AW643" s="98" t="s">
        <v>52</v>
      </c>
      <c r="AX643" s="98" t="s">
        <v>36</v>
      </c>
      <c r="AY643" s="98" t="s">
        <v>88</v>
      </c>
    </row>
    <row r="644" spans="2:65" s="6" customFormat="1" ht="15.75" customHeight="1">
      <c r="B644" s="16"/>
      <c r="C644" s="81" t="s">
        <v>358</v>
      </c>
      <c r="D644" s="81" t="s">
        <v>90</v>
      </c>
      <c r="E644" s="82" t="s">
        <v>1103</v>
      </c>
      <c r="F644" s="83" t="s">
        <v>1104</v>
      </c>
      <c r="G644" s="84" t="s">
        <v>113</v>
      </c>
      <c r="H644" s="85">
        <v>17</v>
      </c>
      <c r="I644" s="86"/>
      <c r="J644" s="86">
        <f>ROUND($I$644*$H$644,2)</f>
        <v>0</v>
      </c>
      <c r="K644" s="83"/>
      <c r="L644" s="16"/>
      <c r="M644" s="87"/>
      <c r="N644" s="88" t="s">
        <v>25</v>
      </c>
      <c r="O644" s="89">
        <v>0.26200000000000001</v>
      </c>
      <c r="P644" s="89">
        <f>$O$644*$H$644</f>
        <v>4.4540000000000006</v>
      </c>
      <c r="Q644" s="89">
        <v>1.6800000000000001E-3</v>
      </c>
      <c r="R644" s="89">
        <f>$Q$644*$H$644</f>
        <v>2.8560000000000002E-2</v>
      </c>
      <c r="S644" s="89">
        <v>0</v>
      </c>
      <c r="T644" s="90">
        <f>$S$644*$H$644</f>
        <v>0</v>
      </c>
      <c r="AR644" s="40" t="s">
        <v>129</v>
      </c>
      <c r="AT644" s="40" t="s">
        <v>90</v>
      </c>
      <c r="AU644" s="40" t="s">
        <v>38</v>
      </c>
      <c r="AY644" s="6" t="s">
        <v>88</v>
      </c>
      <c r="BE644" s="91">
        <f>IF($N$644="základní",$J$644,0)</f>
        <v>0</v>
      </c>
      <c r="BF644" s="91">
        <f>IF($N$644="snížená",$J$644,0)</f>
        <v>0</v>
      </c>
      <c r="BG644" s="91">
        <f>IF($N$644="zákl. přenesená",$J$644,0)</f>
        <v>0</v>
      </c>
      <c r="BH644" s="91">
        <f>IF($N$644="sníž. přenesená",$J$644,0)</f>
        <v>0</v>
      </c>
      <c r="BI644" s="91">
        <f>IF($N$644="nulová",$J$644,0)</f>
        <v>0</v>
      </c>
      <c r="BJ644" s="40" t="s">
        <v>37</v>
      </c>
      <c r="BK644" s="91">
        <f>ROUND($I$644*$H$644,2)</f>
        <v>0</v>
      </c>
      <c r="BL644" s="40" t="s">
        <v>129</v>
      </c>
      <c r="BM644" s="40" t="s">
        <v>1105</v>
      </c>
    </row>
    <row r="645" spans="2:65" s="6" customFormat="1" ht="15.75" customHeight="1">
      <c r="B645" s="92"/>
      <c r="D645" s="93" t="s">
        <v>95</v>
      </c>
      <c r="E645" s="94"/>
      <c r="F645" s="94" t="s">
        <v>1106</v>
      </c>
      <c r="H645" s="95">
        <v>17</v>
      </c>
      <c r="L645" s="92"/>
      <c r="M645" s="96"/>
      <c r="T645" s="97"/>
      <c r="AT645" s="98" t="s">
        <v>95</v>
      </c>
      <c r="AU645" s="98" t="s">
        <v>38</v>
      </c>
      <c r="AV645" s="98" t="s">
        <v>38</v>
      </c>
      <c r="AW645" s="98" t="s">
        <v>52</v>
      </c>
      <c r="AX645" s="98" t="s">
        <v>36</v>
      </c>
      <c r="AY645" s="98" t="s">
        <v>88</v>
      </c>
    </row>
    <row r="646" spans="2:65" s="6" customFormat="1" ht="15.75" customHeight="1">
      <c r="B646" s="16"/>
      <c r="C646" s="81" t="s">
        <v>360</v>
      </c>
      <c r="D646" s="81" t="s">
        <v>90</v>
      </c>
      <c r="E646" s="82" t="s">
        <v>321</v>
      </c>
      <c r="F646" s="83" t="s">
        <v>1107</v>
      </c>
      <c r="G646" s="84" t="s">
        <v>113</v>
      </c>
      <c r="H646" s="85">
        <v>110</v>
      </c>
      <c r="I646" s="86"/>
      <c r="J646" s="86">
        <f>ROUND($I$646*$H$646,2)</f>
        <v>0</v>
      </c>
      <c r="K646" s="83"/>
      <c r="L646" s="16"/>
      <c r="M646" s="87"/>
      <c r="N646" s="88" t="s">
        <v>25</v>
      </c>
      <c r="O646" s="89">
        <v>0.29099999999999998</v>
      </c>
      <c r="P646" s="89">
        <f>$O$646*$H$646</f>
        <v>32.01</v>
      </c>
      <c r="Q646" s="89">
        <v>2.7299999999999998E-3</v>
      </c>
      <c r="R646" s="89">
        <f>$Q$646*$H$646</f>
        <v>0.30029999999999996</v>
      </c>
      <c r="S646" s="89">
        <v>0</v>
      </c>
      <c r="T646" s="90">
        <f>$S$646*$H$646</f>
        <v>0</v>
      </c>
      <c r="AR646" s="40" t="s">
        <v>129</v>
      </c>
      <c r="AT646" s="40" t="s">
        <v>90</v>
      </c>
      <c r="AU646" s="40" t="s">
        <v>38</v>
      </c>
      <c r="AY646" s="6" t="s">
        <v>88</v>
      </c>
      <c r="BE646" s="91">
        <f>IF($N$646="základní",$J$646,0)</f>
        <v>0</v>
      </c>
      <c r="BF646" s="91">
        <f>IF($N$646="snížená",$J$646,0)</f>
        <v>0</v>
      </c>
      <c r="BG646" s="91">
        <f>IF($N$646="zákl. přenesená",$J$646,0)</f>
        <v>0</v>
      </c>
      <c r="BH646" s="91">
        <f>IF($N$646="sníž. přenesená",$J$646,0)</f>
        <v>0</v>
      </c>
      <c r="BI646" s="91">
        <f>IF($N$646="nulová",$J$646,0)</f>
        <v>0</v>
      </c>
      <c r="BJ646" s="40" t="s">
        <v>37</v>
      </c>
      <c r="BK646" s="91">
        <f>ROUND($I$646*$H$646,2)</f>
        <v>0</v>
      </c>
      <c r="BL646" s="40" t="s">
        <v>129</v>
      </c>
      <c r="BM646" s="40" t="s">
        <v>1108</v>
      </c>
    </row>
    <row r="647" spans="2:65" s="6" customFormat="1" ht="15.75" customHeight="1">
      <c r="B647" s="92"/>
      <c r="D647" s="93" t="s">
        <v>95</v>
      </c>
      <c r="E647" s="94"/>
      <c r="F647" s="94" t="s">
        <v>1109</v>
      </c>
      <c r="H647" s="95">
        <v>110</v>
      </c>
      <c r="L647" s="92"/>
      <c r="M647" s="96"/>
      <c r="T647" s="97"/>
      <c r="AT647" s="98" t="s">
        <v>95</v>
      </c>
      <c r="AU647" s="98" t="s">
        <v>38</v>
      </c>
      <c r="AV647" s="98" t="s">
        <v>38</v>
      </c>
      <c r="AW647" s="98" t="s">
        <v>52</v>
      </c>
      <c r="AX647" s="98" t="s">
        <v>36</v>
      </c>
      <c r="AY647" s="98" t="s">
        <v>88</v>
      </c>
    </row>
    <row r="648" spans="2:65" s="6" customFormat="1" ht="15.75" customHeight="1">
      <c r="B648" s="16"/>
      <c r="C648" s="81" t="s">
        <v>362</v>
      </c>
      <c r="D648" s="81" t="s">
        <v>90</v>
      </c>
      <c r="E648" s="82" t="s">
        <v>1110</v>
      </c>
      <c r="F648" s="83" t="s">
        <v>1111</v>
      </c>
      <c r="G648" s="84" t="s">
        <v>113</v>
      </c>
      <c r="H648" s="85">
        <v>4</v>
      </c>
      <c r="I648" s="86"/>
      <c r="J648" s="86">
        <f>ROUND($I$648*$H$648,2)</f>
        <v>0</v>
      </c>
      <c r="K648" s="83"/>
      <c r="L648" s="16"/>
      <c r="M648" s="87"/>
      <c r="N648" s="88" t="s">
        <v>25</v>
      </c>
      <c r="O648" s="89">
        <v>0.215</v>
      </c>
      <c r="P648" s="89">
        <f>$O$648*$H$648</f>
        <v>0.86</v>
      </c>
      <c r="Q648" s="89">
        <v>1.6100000000000001E-3</v>
      </c>
      <c r="R648" s="89">
        <f>$Q$648*$H$648</f>
        <v>6.4400000000000004E-3</v>
      </c>
      <c r="S648" s="89">
        <v>0</v>
      </c>
      <c r="T648" s="90">
        <f>$S$648*$H$648</f>
        <v>0</v>
      </c>
      <c r="AR648" s="40" t="s">
        <v>129</v>
      </c>
      <c r="AT648" s="40" t="s">
        <v>90</v>
      </c>
      <c r="AU648" s="40" t="s">
        <v>38</v>
      </c>
      <c r="AY648" s="6" t="s">
        <v>88</v>
      </c>
      <c r="BE648" s="91">
        <f>IF($N$648="základní",$J$648,0)</f>
        <v>0</v>
      </c>
      <c r="BF648" s="91">
        <f>IF($N$648="snížená",$J$648,0)</f>
        <v>0</v>
      </c>
      <c r="BG648" s="91">
        <f>IF($N$648="zákl. přenesená",$J$648,0)</f>
        <v>0</v>
      </c>
      <c r="BH648" s="91">
        <f>IF($N$648="sníž. přenesená",$J$648,0)</f>
        <v>0</v>
      </c>
      <c r="BI648" s="91">
        <f>IF($N$648="nulová",$J$648,0)</f>
        <v>0</v>
      </c>
      <c r="BJ648" s="40" t="s">
        <v>37</v>
      </c>
      <c r="BK648" s="91">
        <f>ROUND($I$648*$H$648,2)</f>
        <v>0</v>
      </c>
      <c r="BL648" s="40" t="s">
        <v>129</v>
      </c>
      <c r="BM648" s="40" t="s">
        <v>1112</v>
      </c>
    </row>
    <row r="649" spans="2:65" s="6" customFormat="1" ht="15.75" customHeight="1">
      <c r="B649" s="92"/>
      <c r="D649" s="93" t="s">
        <v>95</v>
      </c>
      <c r="E649" s="94"/>
      <c r="F649" s="94" t="s">
        <v>1113</v>
      </c>
      <c r="H649" s="95">
        <v>4</v>
      </c>
      <c r="L649" s="92"/>
      <c r="M649" s="96"/>
      <c r="T649" s="97"/>
      <c r="AT649" s="98" t="s">
        <v>95</v>
      </c>
      <c r="AU649" s="98" t="s">
        <v>38</v>
      </c>
      <c r="AV649" s="98" t="s">
        <v>38</v>
      </c>
      <c r="AW649" s="98" t="s">
        <v>52</v>
      </c>
      <c r="AX649" s="98" t="s">
        <v>36</v>
      </c>
      <c r="AY649" s="98" t="s">
        <v>88</v>
      </c>
    </row>
    <row r="650" spans="2:65" s="6" customFormat="1" ht="15.75" customHeight="1">
      <c r="B650" s="16"/>
      <c r="C650" s="81" t="s">
        <v>364</v>
      </c>
      <c r="D650" s="81" t="s">
        <v>90</v>
      </c>
      <c r="E650" s="82" t="s">
        <v>329</v>
      </c>
      <c r="F650" s="83" t="s">
        <v>1114</v>
      </c>
      <c r="G650" s="84" t="s">
        <v>113</v>
      </c>
      <c r="H650" s="85">
        <v>71</v>
      </c>
      <c r="I650" s="86"/>
      <c r="J650" s="86">
        <f>ROUND($I$650*$H$650,2)</f>
        <v>0</v>
      </c>
      <c r="K650" s="83"/>
      <c r="L650" s="16"/>
      <c r="M650" s="87"/>
      <c r="N650" s="88" t="s">
        <v>25</v>
      </c>
      <c r="O650" s="89">
        <v>0.23499999999999999</v>
      </c>
      <c r="P650" s="89">
        <f>$O$650*$H$650</f>
        <v>16.684999999999999</v>
      </c>
      <c r="Q650" s="89">
        <v>1.8400000000000001E-3</v>
      </c>
      <c r="R650" s="89">
        <f>$Q$650*$H$650</f>
        <v>0.13064000000000001</v>
      </c>
      <c r="S650" s="89">
        <v>0</v>
      </c>
      <c r="T650" s="90">
        <f>$S$650*$H$650</f>
        <v>0</v>
      </c>
      <c r="AR650" s="40" t="s">
        <v>129</v>
      </c>
      <c r="AT650" s="40" t="s">
        <v>90</v>
      </c>
      <c r="AU650" s="40" t="s">
        <v>38</v>
      </c>
      <c r="AY650" s="6" t="s">
        <v>88</v>
      </c>
      <c r="BE650" s="91">
        <f>IF($N$650="základní",$J$650,0)</f>
        <v>0</v>
      </c>
      <c r="BF650" s="91">
        <f>IF($N$650="snížená",$J$650,0)</f>
        <v>0</v>
      </c>
      <c r="BG650" s="91">
        <f>IF($N$650="zákl. přenesená",$J$650,0)</f>
        <v>0</v>
      </c>
      <c r="BH650" s="91">
        <f>IF($N$650="sníž. přenesená",$J$650,0)</f>
        <v>0</v>
      </c>
      <c r="BI650" s="91">
        <f>IF($N$650="nulová",$J$650,0)</f>
        <v>0</v>
      </c>
      <c r="BJ650" s="40" t="s">
        <v>37</v>
      </c>
      <c r="BK650" s="91">
        <f>ROUND($I$650*$H$650,2)</f>
        <v>0</v>
      </c>
      <c r="BL650" s="40" t="s">
        <v>129</v>
      </c>
      <c r="BM650" s="40" t="s">
        <v>1115</v>
      </c>
    </row>
    <row r="651" spans="2:65" s="6" customFormat="1" ht="15.75" customHeight="1">
      <c r="B651" s="92"/>
      <c r="D651" s="93" t="s">
        <v>95</v>
      </c>
      <c r="E651" s="94"/>
      <c r="F651" s="94" t="s">
        <v>1116</v>
      </c>
      <c r="H651" s="95">
        <v>71</v>
      </c>
      <c r="L651" s="92"/>
      <c r="M651" s="96"/>
      <c r="T651" s="97"/>
      <c r="AT651" s="98" t="s">
        <v>95</v>
      </c>
      <c r="AU651" s="98" t="s">
        <v>38</v>
      </c>
      <c r="AV651" s="98" t="s">
        <v>38</v>
      </c>
      <c r="AW651" s="98" t="s">
        <v>52</v>
      </c>
      <c r="AX651" s="98" t="s">
        <v>36</v>
      </c>
      <c r="AY651" s="98" t="s">
        <v>88</v>
      </c>
    </row>
    <row r="652" spans="2:65" s="6" customFormat="1" ht="15.75" customHeight="1">
      <c r="B652" s="16"/>
      <c r="C652" s="81" t="s">
        <v>366</v>
      </c>
      <c r="D652" s="81" t="s">
        <v>90</v>
      </c>
      <c r="E652" s="82" t="s">
        <v>1117</v>
      </c>
      <c r="F652" s="83" t="s">
        <v>1118</v>
      </c>
      <c r="G652" s="84" t="s">
        <v>113</v>
      </c>
      <c r="H652" s="85">
        <v>4.5</v>
      </c>
      <c r="I652" s="86"/>
      <c r="J652" s="86">
        <f>ROUND($I$652*$H$652,2)</f>
        <v>0</v>
      </c>
      <c r="K652" s="83"/>
      <c r="L652" s="16"/>
      <c r="M652" s="87"/>
      <c r="N652" s="88" t="s">
        <v>25</v>
      </c>
      <c r="O652" s="89">
        <v>0.155</v>
      </c>
      <c r="P652" s="89">
        <f>$O$652*$H$652</f>
        <v>0.69750000000000001</v>
      </c>
      <c r="Q652" s="89">
        <v>1.06E-3</v>
      </c>
      <c r="R652" s="89">
        <f>$Q$652*$H$652</f>
        <v>4.7699999999999999E-3</v>
      </c>
      <c r="S652" s="89">
        <v>0</v>
      </c>
      <c r="T652" s="90">
        <f>$S$652*$H$652</f>
        <v>0</v>
      </c>
      <c r="AR652" s="40" t="s">
        <v>129</v>
      </c>
      <c r="AT652" s="40" t="s">
        <v>90</v>
      </c>
      <c r="AU652" s="40" t="s">
        <v>38</v>
      </c>
      <c r="AY652" s="6" t="s">
        <v>88</v>
      </c>
      <c r="BE652" s="91">
        <f>IF($N$652="základní",$J$652,0)</f>
        <v>0</v>
      </c>
      <c r="BF652" s="91">
        <f>IF($N$652="snížená",$J$652,0)</f>
        <v>0</v>
      </c>
      <c r="BG652" s="91">
        <f>IF($N$652="zákl. přenesená",$J$652,0)</f>
        <v>0</v>
      </c>
      <c r="BH652" s="91">
        <f>IF($N$652="sníž. přenesená",$J$652,0)</f>
        <v>0</v>
      </c>
      <c r="BI652" s="91">
        <f>IF($N$652="nulová",$J$652,0)</f>
        <v>0</v>
      </c>
      <c r="BJ652" s="40" t="s">
        <v>37</v>
      </c>
      <c r="BK652" s="91">
        <f>ROUND($I$652*$H$652,2)</f>
        <v>0</v>
      </c>
      <c r="BL652" s="40" t="s">
        <v>129</v>
      </c>
      <c r="BM652" s="40" t="s">
        <v>1119</v>
      </c>
    </row>
    <row r="653" spans="2:65" s="6" customFormat="1" ht="15.75" customHeight="1">
      <c r="B653" s="92"/>
      <c r="D653" s="93" t="s">
        <v>95</v>
      </c>
      <c r="E653" s="94"/>
      <c r="F653" s="94" t="s">
        <v>1120</v>
      </c>
      <c r="H653" s="95">
        <v>4.5</v>
      </c>
      <c r="L653" s="92"/>
      <c r="M653" s="96"/>
      <c r="T653" s="97"/>
      <c r="AT653" s="98" t="s">
        <v>95</v>
      </c>
      <c r="AU653" s="98" t="s">
        <v>38</v>
      </c>
      <c r="AV653" s="98" t="s">
        <v>38</v>
      </c>
      <c r="AW653" s="98" t="s">
        <v>52</v>
      </c>
      <c r="AX653" s="98" t="s">
        <v>36</v>
      </c>
      <c r="AY653" s="98" t="s">
        <v>88</v>
      </c>
    </row>
    <row r="654" spans="2:65" s="6" customFormat="1" ht="15.75" customHeight="1">
      <c r="B654" s="16"/>
      <c r="C654" s="81" t="s">
        <v>368</v>
      </c>
      <c r="D654" s="81" t="s">
        <v>90</v>
      </c>
      <c r="E654" s="82" t="s">
        <v>1121</v>
      </c>
      <c r="F654" s="83" t="s">
        <v>1122</v>
      </c>
      <c r="G654" s="84" t="s">
        <v>113</v>
      </c>
      <c r="H654" s="85">
        <v>126</v>
      </c>
      <c r="I654" s="86"/>
      <c r="J654" s="86">
        <f>ROUND($I$654*$H$654,2)</f>
        <v>0</v>
      </c>
      <c r="K654" s="83"/>
      <c r="L654" s="16"/>
      <c r="M654" s="87"/>
      <c r="N654" s="88" t="s">
        <v>25</v>
      </c>
      <c r="O654" s="89">
        <v>0.17499999999999999</v>
      </c>
      <c r="P654" s="89">
        <f>$O$654*$H$654</f>
        <v>22.049999999999997</v>
      </c>
      <c r="Q654" s="89">
        <v>1.3600000000000001E-3</v>
      </c>
      <c r="R654" s="89">
        <f>$Q$654*$H$654</f>
        <v>0.17136000000000001</v>
      </c>
      <c r="S654" s="89">
        <v>0</v>
      </c>
      <c r="T654" s="90">
        <f>$S$654*$H$654</f>
        <v>0</v>
      </c>
      <c r="AR654" s="40" t="s">
        <v>129</v>
      </c>
      <c r="AT654" s="40" t="s">
        <v>90</v>
      </c>
      <c r="AU654" s="40" t="s">
        <v>38</v>
      </c>
      <c r="AY654" s="6" t="s">
        <v>88</v>
      </c>
      <c r="BE654" s="91">
        <f>IF($N$654="základní",$J$654,0)</f>
        <v>0</v>
      </c>
      <c r="BF654" s="91">
        <f>IF($N$654="snížená",$J$654,0)</f>
        <v>0</v>
      </c>
      <c r="BG654" s="91">
        <f>IF($N$654="zákl. přenesená",$J$654,0)</f>
        <v>0</v>
      </c>
      <c r="BH654" s="91">
        <f>IF($N$654="sníž. přenesená",$J$654,0)</f>
        <v>0</v>
      </c>
      <c r="BI654" s="91">
        <f>IF($N$654="nulová",$J$654,0)</f>
        <v>0</v>
      </c>
      <c r="BJ654" s="40" t="s">
        <v>37</v>
      </c>
      <c r="BK654" s="91">
        <f>ROUND($I$654*$H$654,2)</f>
        <v>0</v>
      </c>
      <c r="BL654" s="40" t="s">
        <v>129</v>
      </c>
      <c r="BM654" s="40" t="s">
        <v>1123</v>
      </c>
    </row>
    <row r="655" spans="2:65" s="6" customFormat="1" ht="15.75" customHeight="1">
      <c r="B655" s="92"/>
      <c r="D655" s="93" t="s">
        <v>95</v>
      </c>
      <c r="E655" s="94"/>
      <c r="F655" s="94" t="s">
        <v>1124</v>
      </c>
      <c r="H655" s="95">
        <v>126</v>
      </c>
      <c r="L655" s="92"/>
      <c r="M655" s="96"/>
      <c r="T655" s="97"/>
      <c r="AT655" s="98" t="s">
        <v>95</v>
      </c>
      <c r="AU655" s="98" t="s">
        <v>38</v>
      </c>
      <c r="AV655" s="98" t="s">
        <v>38</v>
      </c>
      <c r="AW655" s="98" t="s">
        <v>52</v>
      </c>
      <c r="AX655" s="98" t="s">
        <v>36</v>
      </c>
      <c r="AY655" s="98" t="s">
        <v>88</v>
      </c>
    </row>
    <row r="656" spans="2:65" s="6" customFormat="1" ht="15.75" customHeight="1">
      <c r="B656" s="16"/>
      <c r="C656" s="81" t="s">
        <v>370</v>
      </c>
      <c r="D656" s="81" t="s">
        <v>90</v>
      </c>
      <c r="E656" s="82" t="s">
        <v>338</v>
      </c>
      <c r="F656" s="83" t="s">
        <v>1125</v>
      </c>
      <c r="G656" s="84" t="s">
        <v>108</v>
      </c>
      <c r="H656" s="85">
        <v>1</v>
      </c>
      <c r="I656" s="86"/>
      <c r="J656" s="86">
        <f>ROUND($I$656*$H$656,2)</f>
        <v>0</v>
      </c>
      <c r="K656" s="83"/>
      <c r="L656" s="16"/>
      <c r="M656" s="87"/>
      <c r="N656" s="88" t="s">
        <v>25</v>
      </c>
      <c r="O656" s="89">
        <v>0.17</v>
      </c>
      <c r="P656" s="89">
        <f>$O$656*$H$656</f>
        <v>0.17</v>
      </c>
      <c r="Q656" s="89">
        <v>2.0000000000000001E-4</v>
      </c>
      <c r="R656" s="89">
        <f>$Q$656*$H$656</f>
        <v>2.0000000000000001E-4</v>
      </c>
      <c r="S656" s="89">
        <v>0</v>
      </c>
      <c r="T656" s="90">
        <f>$S$656*$H$656</f>
        <v>0</v>
      </c>
      <c r="AR656" s="40" t="s">
        <v>129</v>
      </c>
      <c r="AT656" s="40" t="s">
        <v>90</v>
      </c>
      <c r="AU656" s="40" t="s">
        <v>38</v>
      </c>
      <c r="AY656" s="6" t="s">
        <v>88</v>
      </c>
      <c r="BE656" s="91">
        <f>IF($N$656="základní",$J$656,0)</f>
        <v>0</v>
      </c>
      <c r="BF656" s="91">
        <f>IF($N$656="snížená",$J$656,0)</f>
        <v>0</v>
      </c>
      <c r="BG656" s="91">
        <f>IF($N$656="zákl. přenesená",$J$656,0)</f>
        <v>0</v>
      </c>
      <c r="BH656" s="91">
        <f>IF($N$656="sníž. přenesená",$J$656,0)</f>
        <v>0</v>
      </c>
      <c r="BI656" s="91">
        <f>IF($N$656="nulová",$J$656,0)</f>
        <v>0</v>
      </c>
      <c r="BJ656" s="40" t="s">
        <v>37</v>
      </c>
      <c r="BK656" s="91">
        <f>ROUND($I$656*$H$656,2)</f>
        <v>0</v>
      </c>
      <c r="BL656" s="40" t="s">
        <v>129</v>
      </c>
      <c r="BM656" s="40" t="s">
        <v>1126</v>
      </c>
    </row>
    <row r="657" spans="2:65" s="6" customFormat="1" ht="15.75" customHeight="1">
      <c r="B657" s="92"/>
      <c r="D657" s="93" t="s">
        <v>95</v>
      </c>
      <c r="E657" s="94"/>
      <c r="F657" s="94" t="s">
        <v>1127</v>
      </c>
      <c r="H657" s="95">
        <v>1</v>
      </c>
      <c r="L657" s="92"/>
      <c r="M657" s="96"/>
      <c r="T657" s="97"/>
      <c r="AT657" s="98" t="s">
        <v>95</v>
      </c>
      <c r="AU657" s="98" t="s">
        <v>38</v>
      </c>
      <c r="AV657" s="98" t="s">
        <v>38</v>
      </c>
      <c r="AW657" s="98" t="s">
        <v>52</v>
      </c>
      <c r="AX657" s="98" t="s">
        <v>36</v>
      </c>
      <c r="AY657" s="98" t="s">
        <v>88</v>
      </c>
    </row>
    <row r="658" spans="2:65" s="6" customFormat="1" ht="15.75" customHeight="1">
      <c r="B658" s="16"/>
      <c r="C658" s="81" t="s">
        <v>372</v>
      </c>
      <c r="D658" s="81" t="s">
        <v>90</v>
      </c>
      <c r="E658" s="82" t="s">
        <v>340</v>
      </c>
      <c r="F658" s="83" t="s">
        <v>1128</v>
      </c>
      <c r="G658" s="84" t="s">
        <v>108</v>
      </c>
      <c r="H658" s="85">
        <v>9</v>
      </c>
      <c r="I658" s="86"/>
      <c r="J658" s="86">
        <f>ROUND($I$658*$H$658,2)</f>
        <v>0</v>
      </c>
      <c r="K658" s="83"/>
      <c r="L658" s="16"/>
      <c r="M658" s="87"/>
      <c r="N658" s="88" t="s">
        <v>25</v>
      </c>
      <c r="O658" s="89">
        <v>0.18</v>
      </c>
      <c r="P658" s="89">
        <f>$O$658*$H$658</f>
        <v>1.6199999999999999</v>
      </c>
      <c r="Q658" s="89">
        <v>2.5000000000000001E-4</v>
      </c>
      <c r="R658" s="89">
        <f>$Q$658*$H$658</f>
        <v>2.2500000000000003E-3</v>
      </c>
      <c r="S658" s="89">
        <v>0</v>
      </c>
      <c r="T658" s="90">
        <f>$S$658*$H$658</f>
        <v>0</v>
      </c>
      <c r="AR658" s="40" t="s">
        <v>129</v>
      </c>
      <c r="AT658" s="40" t="s">
        <v>90</v>
      </c>
      <c r="AU658" s="40" t="s">
        <v>38</v>
      </c>
      <c r="AY658" s="6" t="s">
        <v>88</v>
      </c>
      <c r="BE658" s="91">
        <f>IF($N$658="základní",$J$658,0)</f>
        <v>0</v>
      </c>
      <c r="BF658" s="91">
        <f>IF($N$658="snížená",$J$658,0)</f>
        <v>0</v>
      </c>
      <c r="BG658" s="91">
        <f>IF($N$658="zákl. přenesená",$J$658,0)</f>
        <v>0</v>
      </c>
      <c r="BH658" s="91">
        <f>IF($N$658="sníž. přenesená",$J$658,0)</f>
        <v>0</v>
      </c>
      <c r="BI658" s="91">
        <f>IF($N$658="nulová",$J$658,0)</f>
        <v>0</v>
      </c>
      <c r="BJ658" s="40" t="s">
        <v>37</v>
      </c>
      <c r="BK658" s="91">
        <f>ROUND($I$658*$H$658,2)</f>
        <v>0</v>
      </c>
      <c r="BL658" s="40" t="s">
        <v>129</v>
      </c>
      <c r="BM658" s="40" t="s">
        <v>1129</v>
      </c>
    </row>
    <row r="659" spans="2:65" s="6" customFormat="1" ht="15.75" customHeight="1">
      <c r="B659" s="92"/>
      <c r="D659" s="93" t="s">
        <v>95</v>
      </c>
      <c r="E659" s="94"/>
      <c r="F659" s="94" t="s">
        <v>1130</v>
      </c>
      <c r="H659" s="95">
        <v>9</v>
      </c>
      <c r="L659" s="92"/>
      <c r="M659" s="96"/>
      <c r="T659" s="97"/>
      <c r="AT659" s="98" t="s">
        <v>95</v>
      </c>
      <c r="AU659" s="98" t="s">
        <v>38</v>
      </c>
      <c r="AV659" s="98" t="s">
        <v>38</v>
      </c>
      <c r="AW659" s="98" t="s">
        <v>52</v>
      </c>
      <c r="AX659" s="98" t="s">
        <v>36</v>
      </c>
      <c r="AY659" s="98" t="s">
        <v>88</v>
      </c>
    </row>
    <row r="660" spans="2:65" s="6" customFormat="1" ht="15.75" customHeight="1">
      <c r="B660" s="16"/>
      <c r="C660" s="81" t="s">
        <v>374</v>
      </c>
      <c r="D660" s="81" t="s">
        <v>90</v>
      </c>
      <c r="E660" s="82" t="s">
        <v>342</v>
      </c>
      <c r="F660" s="83" t="s">
        <v>343</v>
      </c>
      <c r="G660" s="84" t="s">
        <v>229</v>
      </c>
      <c r="H660" s="85">
        <v>6.2720000000000002</v>
      </c>
      <c r="I660" s="86"/>
      <c r="J660" s="86">
        <f>ROUND($I$660*$H$660,2)</f>
        <v>0</v>
      </c>
      <c r="K660" s="83"/>
      <c r="L660" s="16"/>
      <c r="M660" s="87"/>
      <c r="N660" s="88" t="s">
        <v>25</v>
      </c>
      <c r="O660" s="89">
        <v>4.82</v>
      </c>
      <c r="P660" s="89">
        <f>$O$660*$H$660</f>
        <v>30.231040000000004</v>
      </c>
      <c r="Q660" s="89">
        <v>0</v>
      </c>
      <c r="R660" s="89">
        <f>$Q$660*$H$660</f>
        <v>0</v>
      </c>
      <c r="S660" s="89">
        <v>0</v>
      </c>
      <c r="T660" s="90">
        <f>$S$660*$H$660</f>
        <v>0</v>
      </c>
      <c r="AR660" s="40" t="s">
        <v>129</v>
      </c>
      <c r="AT660" s="40" t="s">
        <v>90</v>
      </c>
      <c r="AU660" s="40" t="s">
        <v>38</v>
      </c>
      <c r="AY660" s="6" t="s">
        <v>88</v>
      </c>
      <c r="BE660" s="91">
        <f>IF($N$660="základní",$J$660,0)</f>
        <v>0</v>
      </c>
      <c r="BF660" s="91">
        <f>IF($N$660="snížená",$J$660,0)</f>
        <v>0</v>
      </c>
      <c r="BG660" s="91">
        <f>IF($N$660="zákl. přenesená",$J$660,0)</f>
        <v>0</v>
      </c>
      <c r="BH660" s="91">
        <f>IF($N$660="sníž. přenesená",$J$660,0)</f>
        <v>0</v>
      </c>
      <c r="BI660" s="91">
        <f>IF($N$660="nulová",$J$660,0)</f>
        <v>0</v>
      </c>
      <c r="BJ660" s="40" t="s">
        <v>37</v>
      </c>
      <c r="BK660" s="91">
        <f>ROUND($I$660*$H$660,2)</f>
        <v>0</v>
      </c>
      <c r="BL660" s="40" t="s">
        <v>129</v>
      </c>
      <c r="BM660" s="40" t="s">
        <v>1131</v>
      </c>
    </row>
    <row r="661" spans="2:65" s="70" customFormat="1" ht="30.75" customHeight="1">
      <c r="B661" s="71"/>
      <c r="D661" s="72" t="s">
        <v>35</v>
      </c>
      <c r="E661" s="79" t="s">
        <v>1132</v>
      </c>
      <c r="F661" s="79" t="s">
        <v>1133</v>
      </c>
      <c r="J661" s="80">
        <f>$BK$661</f>
        <v>0</v>
      </c>
      <c r="L661" s="71"/>
      <c r="M661" s="75"/>
      <c r="P661" s="76">
        <f>SUM($P$662:$P$672)</f>
        <v>159.40650499999998</v>
      </c>
      <c r="R661" s="76">
        <f>SUM($R$662:$R$672)</f>
        <v>0.13544580000000001</v>
      </c>
      <c r="T661" s="77">
        <f>SUM($T$662:$T$672)</f>
        <v>16.769829999999999</v>
      </c>
      <c r="AR661" s="72" t="s">
        <v>38</v>
      </c>
      <c r="AT661" s="72" t="s">
        <v>35</v>
      </c>
      <c r="AU661" s="72" t="s">
        <v>37</v>
      </c>
      <c r="AY661" s="72" t="s">
        <v>88</v>
      </c>
      <c r="BK661" s="78">
        <f>SUM($BK$662:$BK$672)</f>
        <v>0</v>
      </c>
    </row>
    <row r="662" spans="2:65" s="6" customFormat="1" ht="27" customHeight="1">
      <c r="B662" s="16"/>
      <c r="C662" s="84" t="s">
        <v>376</v>
      </c>
      <c r="D662" s="84" t="s">
        <v>90</v>
      </c>
      <c r="E662" s="82" t="s">
        <v>1134</v>
      </c>
      <c r="F662" s="83" t="s">
        <v>1135</v>
      </c>
      <c r="G662" s="84" t="s">
        <v>93</v>
      </c>
      <c r="H662" s="85">
        <v>755</v>
      </c>
      <c r="I662" s="86"/>
      <c r="J662" s="86">
        <f>ROUND($I$662*$H$662,2)</f>
        <v>0</v>
      </c>
      <c r="K662" s="83"/>
      <c r="L662" s="16"/>
      <c r="M662" s="87"/>
      <c r="N662" s="88" t="s">
        <v>25</v>
      </c>
      <c r="O662" s="89">
        <v>0.1</v>
      </c>
      <c r="P662" s="89">
        <f>$O$662*$H$662</f>
        <v>75.5</v>
      </c>
      <c r="Q662" s="89">
        <v>0</v>
      </c>
      <c r="R662" s="89">
        <f>$Q$662*$H$662</f>
        <v>0</v>
      </c>
      <c r="S662" s="89">
        <v>1.4E-2</v>
      </c>
      <c r="T662" s="90">
        <f>$S$662*$H$662</f>
        <v>10.57</v>
      </c>
      <c r="AR662" s="40" t="s">
        <v>129</v>
      </c>
      <c r="AT662" s="40" t="s">
        <v>90</v>
      </c>
      <c r="AU662" s="40" t="s">
        <v>38</v>
      </c>
      <c r="AY662" s="40" t="s">
        <v>88</v>
      </c>
      <c r="BE662" s="91">
        <f>IF($N$662="základní",$J$662,0)</f>
        <v>0</v>
      </c>
      <c r="BF662" s="91">
        <f>IF($N$662="snížená",$J$662,0)</f>
        <v>0</v>
      </c>
      <c r="BG662" s="91">
        <f>IF($N$662="zákl. přenesená",$J$662,0)</f>
        <v>0</v>
      </c>
      <c r="BH662" s="91">
        <f>IF($N$662="sníž. přenesená",$J$662,0)</f>
        <v>0</v>
      </c>
      <c r="BI662" s="91">
        <f>IF($N$662="nulová",$J$662,0)</f>
        <v>0</v>
      </c>
      <c r="BJ662" s="40" t="s">
        <v>37</v>
      </c>
      <c r="BK662" s="91">
        <f>ROUND($I$662*$H$662,2)</f>
        <v>0</v>
      </c>
      <c r="BL662" s="40" t="s">
        <v>129</v>
      </c>
      <c r="BM662" s="40" t="s">
        <v>1136</v>
      </c>
    </row>
    <row r="663" spans="2:65" s="6" customFormat="1" ht="15.75" customHeight="1">
      <c r="B663" s="92"/>
      <c r="D663" s="93" t="s">
        <v>95</v>
      </c>
      <c r="E663" s="94"/>
      <c r="F663" s="94" t="s">
        <v>1084</v>
      </c>
      <c r="H663" s="95">
        <v>755</v>
      </c>
      <c r="L663" s="92"/>
      <c r="M663" s="96"/>
      <c r="T663" s="97"/>
      <c r="AT663" s="98" t="s">
        <v>95</v>
      </c>
      <c r="AU663" s="98" t="s">
        <v>38</v>
      </c>
      <c r="AV663" s="98" t="s">
        <v>38</v>
      </c>
      <c r="AW663" s="98" t="s">
        <v>52</v>
      </c>
      <c r="AX663" s="98" t="s">
        <v>36</v>
      </c>
      <c r="AY663" s="98" t="s">
        <v>88</v>
      </c>
    </row>
    <row r="664" spans="2:65" s="6" customFormat="1" ht="39" customHeight="1">
      <c r="B664" s="16"/>
      <c r="C664" s="81" t="s">
        <v>378</v>
      </c>
      <c r="D664" s="81" t="s">
        <v>90</v>
      </c>
      <c r="E664" s="82" t="s">
        <v>1137</v>
      </c>
      <c r="F664" s="83" t="s">
        <v>1138</v>
      </c>
      <c r="G664" s="84" t="s">
        <v>93</v>
      </c>
      <c r="H664" s="85">
        <v>476.91</v>
      </c>
      <c r="I664" s="86"/>
      <c r="J664" s="86">
        <f>ROUND($I$664*$H$664,2)</f>
        <v>0</v>
      </c>
      <c r="K664" s="83"/>
      <c r="L664" s="16"/>
      <c r="M664" s="87"/>
      <c r="N664" s="88" t="s">
        <v>25</v>
      </c>
      <c r="O664" s="89">
        <v>8.5000000000000006E-2</v>
      </c>
      <c r="P664" s="89">
        <f>$O$664*$H$664</f>
        <v>40.537350000000004</v>
      </c>
      <c r="Q664" s="89">
        <v>0</v>
      </c>
      <c r="R664" s="89">
        <f>$Q$664*$H$664</f>
        <v>0</v>
      </c>
      <c r="S664" s="89">
        <v>1.2999999999999999E-2</v>
      </c>
      <c r="T664" s="90">
        <f>$S$664*$H$664</f>
        <v>6.1998300000000004</v>
      </c>
      <c r="AR664" s="40" t="s">
        <v>129</v>
      </c>
      <c r="AT664" s="40" t="s">
        <v>90</v>
      </c>
      <c r="AU664" s="40" t="s">
        <v>38</v>
      </c>
      <c r="AY664" s="6" t="s">
        <v>88</v>
      </c>
      <c r="BE664" s="91">
        <f>IF($N$664="základní",$J$664,0)</f>
        <v>0</v>
      </c>
      <c r="BF664" s="91">
        <f>IF($N$664="snížená",$J$664,0)</f>
        <v>0</v>
      </c>
      <c r="BG664" s="91">
        <f>IF($N$664="zákl. přenesená",$J$664,0)</f>
        <v>0</v>
      </c>
      <c r="BH664" s="91">
        <f>IF($N$664="sníž. přenesená",$J$664,0)</f>
        <v>0</v>
      </c>
      <c r="BI664" s="91">
        <f>IF($N$664="nulová",$J$664,0)</f>
        <v>0</v>
      </c>
      <c r="BJ664" s="40" t="s">
        <v>37</v>
      </c>
      <c r="BK664" s="91">
        <f>ROUND($I$664*$H$664,2)</f>
        <v>0</v>
      </c>
      <c r="BL664" s="40" t="s">
        <v>129</v>
      </c>
      <c r="BM664" s="40" t="s">
        <v>1139</v>
      </c>
    </row>
    <row r="665" spans="2:65" s="6" customFormat="1" ht="15.75" customHeight="1">
      <c r="B665" s="92"/>
      <c r="D665" s="93" t="s">
        <v>95</v>
      </c>
      <c r="E665" s="94"/>
      <c r="F665" s="94" t="s">
        <v>1140</v>
      </c>
      <c r="H665" s="95">
        <v>65.782499999999999</v>
      </c>
      <c r="L665" s="92"/>
      <c r="M665" s="96"/>
      <c r="T665" s="97"/>
      <c r="AT665" s="98" t="s">
        <v>95</v>
      </c>
      <c r="AU665" s="98" t="s">
        <v>38</v>
      </c>
      <c r="AV665" s="98" t="s">
        <v>38</v>
      </c>
      <c r="AW665" s="98" t="s">
        <v>52</v>
      </c>
      <c r="AX665" s="98" t="s">
        <v>36</v>
      </c>
      <c r="AY665" s="98" t="s">
        <v>88</v>
      </c>
    </row>
    <row r="666" spans="2:65" s="6" customFormat="1" ht="15.75" customHeight="1">
      <c r="B666" s="92"/>
      <c r="D666" s="107" t="s">
        <v>95</v>
      </c>
      <c r="E666" s="98"/>
      <c r="F666" s="94" t="s">
        <v>1141</v>
      </c>
      <c r="H666" s="95">
        <v>316.73250000000002</v>
      </c>
      <c r="L666" s="92"/>
      <c r="M666" s="96"/>
      <c r="T666" s="97"/>
      <c r="AT666" s="98" t="s">
        <v>95</v>
      </c>
      <c r="AU666" s="98" t="s">
        <v>38</v>
      </c>
      <c r="AV666" s="98" t="s">
        <v>38</v>
      </c>
      <c r="AW666" s="98" t="s">
        <v>52</v>
      </c>
      <c r="AX666" s="98" t="s">
        <v>36</v>
      </c>
      <c r="AY666" s="98" t="s">
        <v>88</v>
      </c>
    </row>
    <row r="667" spans="2:65" s="6" customFormat="1" ht="15.75" customHeight="1">
      <c r="B667" s="92"/>
      <c r="D667" s="107" t="s">
        <v>95</v>
      </c>
      <c r="E667" s="98"/>
      <c r="F667" s="94" t="s">
        <v>1142</v>
      </c>
      <c r="H667" s="95">
        <v>94.394999999999996</v>
      </c>
      <c r="L667" s="92"/>
      <c r="M667" s="96"/>
      <c r="T667" s="97"/>
      <c r="AT667" s="98" t="s">
        <v>95</v>
      </c>
      <c r="AU667" s="98" t="s">
        <v>38</v>
      </c>
      <c r="AV667" s="98" t="s">
        <v>38</v>
      </c>
      <c r="AW667" s="98" t="s">
        <v>52</v>
      </c>
      <c r="AX667" s="98" t="s">
        <v>36</v>
      </c>
      <c r="AY667" s="98" t="s">
        <v>88</v>
      </c>
    </row>
    <row r="668" spans="2:65" s="6" customFormat="1" ht="15.75" customHeight="1">
      <c r="B668" s="16"/>
      <c r="C668" s="81" t="s">
        <v>380</v>
      </c>
      <c r="D668" s="81" t="s">
        <v>90</v>
      </c>
      <c r="E668" s="82" t="s">
        <v>1143</v>
      </c>
      <c r="F668" s="83" t="s">
        <v>1144</v>
      </c>
      <c r="G668" s="84" t="s">
        <v>93</v>
      </c>
      <c r="H668" s="85">
        <v>796.74</v>
      </c>
      <c r="I668" s="86"/>
      <c r="J668" s="86">
        <f>ROUND($I$668*$H$668,2)</f>
        <v>0</v>
      </c>
      <c r="K668" s="83"/>
      <c r="L668" s="16"/>
      <c r="M668" s="87"/>
      <c r="N668" s="88" t="s">
        <v>25</v>
      </c>
      <c r="O668" s="89">
        <v>5.3999999999999999E-2</v>
      </c>
      <c r="P668" s="89">
        <f>$O$668*$H$668</f>
        <v>43.023960000000002</v>
      </c>
      <c r="Q668" s="89">
        <v>1.7000000000000001E-4</v>
      </c>
      <c r="R668" s="89">
        <f>$Q$668*$H$668</f>
        <v>0.13544580000000001</v>
      </c>
      <c r="S668" s="89">
        <v>0</v>
      </c>
      <c r="T668" s="90">
        <f>$S$668*$H$668</f>
        <v>0</v>
      </c>
      <c r="AR668" s="40" t="s">
        <v>129</v>
      </c>
      <c r="AT668" s="40" t="s">
        <v>90</v>
      </c>
      <c r="AU668" s="40" t="s">
        <v>38</v>
      </c>
      <c r="AY668" s="6" t="s">
        <v>88</v>
      </c>
      <c r="BE668" s="91">
        <f>IF($N$668="základní",$J$668,0)</f>
        <v>0</v>
      </c>
      <c r="BF668" s="91">
        <f>IF($N$668="snížená",$J$668,0)</f>
        <v>0</v>
      </c>
      <c r="BG668" s="91">
        <f>IF($N$668="zákl. přenesená",$J$668,0)</f>
        <v>0</v>
      </c>
      <c r="BH668" s="91">
        <f>IF($N$668="sníž. přenesená",$J$668,0)</f>
        <v>0</v>
      </c>
      <c r="BI668" s="91">
        <f>IF($N$668="nulová",$J$668,0)</f>
        <v>0</v>
      </c>
      <c r="BJ668" s="40" t="s">
        <v>37</v>
      </c>
      <c r="BK668" s="91">
        <f>ROUND($I$668*$H$668,2)</f>
        <v>0</v>
      </c>
      <c r="BL668" s="40" t="s">
        <v>129</v>
      </c>
      <c r="BM668" s="40" t="s">
        <v>1145</v>
      </c>
    </row>
    <row r="669" spans="2:65" s="6" customFormat="1" ht="15.75" customHeight="1">
      <c r="B669" s="92"/>
      <c r="D669" s="93" t="s">
        <v>95</v>
      </c>
      <c r="E669" s="94"/>
      <c r="F669" s="94" t="s">
        <v>1084</v>
      </c>
      <c r="H669" s="95">
        <v>755</v>
      </c>
      <c r="L669" s="92"/>
      <c r="M669" s="96"/>
      <c r="T669" s="97"/>
      <c r="AT669" s="98" t="s">
        <v>95</v>
      </c>
      <c r="AU669" s="98" t="s">
        <v>38</v>
      </c>
      <c r="AV669" s="98" t="s">
        <v>38</v>
      </c>
      <c r="AW669" s="98" t="s">
        <v>52</v>
      </c>
      <c r="AX669" s="98" t="s">
        <v>36</v>
      </c>
      <c r="AY669" s="98" t="s">
        <v>88</v>
      </c>
    </row>
    <row r="670" spans="2:65" s="6" customFormat="1" ht="15.75" customHeight="1">
      <c r="B670" s="92"/>
      <c r="D670" s="107" t="s">
        <v>95</v>
      </c>
      <c r="E670" s="98"/>
      <c r="F670" s="94" t="s">
        <v>1011</v>
      </c>
      <c r="H670" s="95">
        <v>20</v>
      </c>
      <c r="L670" s="92"/>
      <c r="M670" s="96"/>
      <c r="T670" s="97"/>
      <c r="AT670" s="98" t="s">
        <v>95</v>
      </c>
      <c r="AU670" s="98" t="s">
        <v>38</v>
      </c>
      <c r="AV670" s="98" t="s">
        <v>38</v>
      </c>
      <c r="AW670" s="98" t="s">
        <v>52</v>
      </c>
      <c r="AX670" s="98" t="s">
        <v>36</v>
      </c>
      <c r="AY670" s="98" t="s">
        <v>88</v>
      </c>
    </row>
    <row r="671" spans="2:65" s="6" customFormat="1" ht="15.75" customHeight="1">
      <c r="B671" s="92"/>
      <c r="D671" s="107" t="s">
        <v>95</v>
      </c>
      <c r="E671" s="98"/>
      <c r="F671" s="94" t="s">
        <v>1012</v>
      </c>
      <c r="H671" s="95">
        <v>21.74</v>
      </c>
      <c r="L671" s="92"/>
      <c r="M671" s="96"/>
      <c r="T671" s="97"/>
      <c r="AT671" s="98" t="s">
        <v>95</v>
      </c>
      <c r="AU671" s="98" t="s">
        <v>38</v>
      </c>
      <c r="AV671" s="98" t="s">
        <v>38</v>
      </c>
      <c r="AW671" s="98" t="s">
        <v>52</v>
      </c>
      <c r="AX671" s="98" t="s">
        <v>36</v>
      </c>
      <c r="AY671" s="98" t="s">
        <v>88</v>
      </c>
    </row>
    <row r="672" spans="2:65" s="6" customFormat="1" ht="15.75" customHeight="1">
      <c r="B672" s="16"/>
      <c r="C672" s="81" t="s">
        <v>383</v>
      </c>
      <c r="D672" s="81" t="s">
        <v>90</v>
      </c>
      <c r="E672" s="82" t="s">
        <v>1146</v>
      </c>
      <c r="F672" s="83" t="s">
        <v>1147</v>
      </c>
      <c r="G672" s="84" t="s">
        <v>229</v>
      </c>
      <c r="H672" s="85">
        <v>0.13500000000000001</v>
      </c>
      <c r="I672" s="86"/>
      <c r="J672" s="86">
        <f>ROUND($I$672*$H$672,2)</f>
        <v>0</v>
      </c>
      <c r="K672" s="83"/>
      <c r="L672" s="16"/>
      <c r="M672" s="87"/>
      <c r="N672" s="88" t="s">
        <v>25</v>
      </c>
      <c r="O672" s="89">
        <v>2.5569999999999999</v>
      </c>
      <c r="P672" s="89">
        <f>$O$672*$H$672</f>
        <v>0.34519500000000003</v>
      </c>
      <c r="Q672" s="89">
        <v>0</v>
      </c>
      <c r="R672" s="89">
        <f>$Q$672*$H$672</f>
        <v>0</v>
      </c>
      <c r="S672" s="89">
        <v>0</v>
      </c>
      <c r="T672" s="90">
        <f>$S$672*$H$672</f>
        <v>0</v>
      </c>
      <c r="AR672" s="40" t="s">
        <v>129</v>
      </c>
      <c r="AT672" s="40" t="s">
        <v>90</v>
      </c>
      <c r="AU672" s="40" t="s">
        <v>38</v>
      </c>
      <c r="AY672" s="6" t="s">
        <v>88</v>
      </c>
      <c r="BE672" s="91">
        <f>IF($N$672="základní",$J$672,0)</f>
        <v>0</v>
      </c>
      <c r="BF672" s="91">
        <f>IF($N$672="snížená",$J$672,0)</f>
        <v>0</v>
      </c>
      <c r="BG672" s="91">
        <f>IF($N$672="zákl. přenesená",$J$672,0)</f>
        <v>0</v>
      </c>
      <c r="BH672" s="91">
        <f>IF($N$672="sníž. přenesená",$J$672,0)</f>
        <v>0</v>
      </c>
      <c r="BI672" s="91">
        <f>IF($N$672="nulová",$J$672,0)</f>
        <v>0</v>
      </c>
      <c r="BJ672" s="40" t="s">
        <v>37</v>
      </c>
      <c r="BK672" s="91">
        <f>ROUND($I$672*$H$672,2)</f>
        <v>0</v>
      </c>
      <c r="BL672" s="40" t="s">
        <v>129</v>
      </c>
      <c r="BM672" s="40" t="s">
        <v>1148</v>
      </c>
    </row>
    <row r="673" spans="2:65" s="70" customFormat="1" ht="30.75" customHeight="1">
      <c r="B673" s="71"/>
      <c r="D673" s="72" t="s">
        <v>35</v>
      </c>
      <c r="E673" s="79" t="s">
        <v>344</v>
      </c>
      <c r="F673" s="79" t="s">
        <v>345</v>
      </c>
      <c r="J673" s="80">
        <f>$BK$673</f>
        <v>0</v>
      </c>
      <c r="L673" s="71"/>
      <c r="M673" s="75"/>
      <c r="P673" s="76">
        <f>SUM($P$674:$P$775)</f>
        <v>394.07872999999995</v>
      </c>
      <c r="R673" s="76">
        <f>SUM($R$674:$R$775)</f>
        <v>3.7382123599999986</v>
      </c>
      <c r="T673" s="77">
        <f>SUM($T$674:$T$775)</f>
        <v>4.9549184000000004</v>
      </c>
      <c r="AR673" s="72" t="s">
        <v>38</v>
      </c>
      <c r="AT673" s="72" t="s">
        <v>35</v>
      </c>
      <c r="AU673" s="72" t="s">
        <v>37</v>
      </c>
      <c r="AY673" s="72" t="s">
        <v>88</v>
      </c>
      <c r="BK673" s="78">
        <f>SUM($BK$674:$BK$775)</f>
        <v>0</v>
      </c>
    </row>
    <row r="674" spans="2:65" s="6" customFormat="1" ht="15.75" customHeight="1">
      <c r="B674" s="16"/>
      <c r="C674" s="84" t="s">
        <v>386</v>
      </c>
      <c r="D674" s="84" t="s">
        <v>90</v>
      </c>
      <c r="E674" s="82" t="s">
        <v>347</v>
      </c>
      <c r="F674" s="83" t="s">
        <v>348</v>
      </c>
      <c r="G674" s="84" t="s">
        <v>108</v>
      </c>
      <c r="H674" s="85">
        <v>75</v>
      </c>
      <c r="I674" s="86"/>
      <c r="J674" s="86">
        <f>ROUND($I$674*$H$674,2)</f>
        <v>0</v>
      </c>
      <c r="K674" s="83"/>
      <c r="L674" s="16"/>
      <c r="M674" s="87"/>
      <c r="N674" s="88" t="s">
        <v>25</v>
      </c>
      <c r="O674" s="89">
        <v>0.16</v>
      </c>
      <c r="P674" s="89">
        <f>$O$674*$H$674</f>
        <v>12</v>
      </c>
      <c r="Q674" s="89">
        <v>0</v>
      </c>
      <c r="R674" s="89">
        <f>$Q$674*$H$674</f>
        <v>0</v>
      </c>
      <c r="S674" s="89">
        <v>6.0000000000000001E-3</v>
      </c>
      <c r="T674" s="90">
        <f>$S$674*$H$674</f>
        <v>0.45</v>
      </c>
      <c r="AR674" s="40" t="s">
        <v>129</v>
      </c>
      <c r="AT674" s="40" t="s">
        <v>90</v>
      </c>
      <c r="AU674" s="40" t="s">
        <v>38</v>
      </c>
      <c r="AY674" s="40" t="s">
        <v>88</v>
      </c>
      <c r="BE674" s="91">
        <f>IF($N$674="základní",$J$674,0)</f>
        <v>0</v>
      </c>
      <c r="BF674" s="91">
        <f>IF($N$674="snížená",$J$674,0)</f>
        <v>0</v>
      </c>
      <c r="BG674" s="91">
        <f>IF($N$674="zákl. přenesená",$J$674,0)</f>
        <v>0</v>
      </c>
      <c r="BH674" s="91">
        <f>IF($N$674="sníž. přenesená",$J$674,0)</f>
        <v>0</v>
      </c>
      <c r="BI674" s="91">
        <f>IF($N$674="nulová",$J$674,0)</f>
        <v>0</v>
      </c>
      <c r="BJ674" s="40" t="s">
        <v>37</v>
      </c>
      <c r="BK674" s="91">
        <f>ROUND($I$674*$H$674,2)</f>
        <v>0</v>
      </c>
      <c r="BL674" s="40" t="s">
        <v>129</v>
      </c>
      <c r="BM674" s="40" t="s">
        <v>1149</v>
      </c>
    </row>
    <row r="675" spans="2:65" s="6" customFormat="1" ht="15.75" customHeight="1">
      <c r="B675" s="92"/>
      <c r="D675" s="93" t="s">
        <v>95</v>
      </c>
      <c r="E675" s="94"/>
      <c r="F675" s="94" t="s">
        <v>1150</v>
      </c>
      <c r="H675" s="95">
        <v>75</v>
      </c>
      <c r="L675" s="92"/>
      <c r="M675" s="96"/>
      <c r="T675" s="97"/>
      <c r="AT675" s="98" t="s">
        <v>95</v>
      </c>
      <c r="AU675" s="98" t="s">
        <v>38</v>
      </c>
      <c r="AV675" s="98" t="s">
        <v>38</v>
      </c>
      <c r="AW675" s="98" t="s">
        <v>52</v>
      </c>
      <c r="AX675" s="98" t="s">
        <v>36</v>
      </c>
      <c r="AY675" s="98" t="s">
        <v>88</v>
      </c>
    </row>
    <row r="676" spans="2:65" s="6" customFormat="1" ht="15.75" customHeight="1">
      <c r="B676" s="16"/>
      <c r="C676" s="81" t="s">
        <v>389</v>
      </c>
      <c r="D676" s="81" t="s">
        <v>90</v>
      </c>
      <c r="E676" s="82" t="s">
        <v>350</v>
      </c>
      <c r="F676" s="83" t="s">
        <v>351</v>
      </c>
      <c r="G676" s="84" t="s">
        <v>93</v>
      </c>
      <c r="H676" s="85">
        <v>136.822</v>
      </c>
      <c r="I676" s="86"/>
      <c r="J676" s="86">
        <f>ROUND($I$676*$H$676,2)</f>
        <v>0</v>
      </c>
      <c r="K676" s="83"/>
      <c r="L676" s="16"/>
      <c r="M676" s="87"/>
      <c r="N676" s="88" t="s">
        <v>25</v>
      </c>
      <c r="O676" s="89">
        <v>1.5069999999999999</v>
      </c>
      <c r="P676" s="89">
        <f>$O$676*$H$676</f>
        <v>206.190754</v>
      </c>
      <c r="Q676" s="89">
        <v>4.0000000000000002E-4</v>
      </c>
      <c r="R676" s="89">
        <f>$Q$676*$H$676</f>
        <v>5.4728800000000001E-2</v>
      </c>
      <c r="S676" s="89">
        <v>0</v>
      </c>
      <c r="T676" s="90">
        <f>$S$676*$H$676</f>
        <v>0</v>
      </c>
      <c r="AR676" s="40" t="s">
        <v>129</v>
      </c>
      <c r="AT676" s="40" t="s">
        <v>90</v>
      </c>
      <c r="AU676" s="40" t="s">
        <v>38</v>
      </c>
      <c r="AY676" s="6" t="s">
        <v>88</v>
      </c>
      <c r="BE676" s="91">
        <f>IF($N$676="základní",$J$676,0)</f>
        <v>0</v>
      </c>
      <c r="BF676" s="91">
        <f>IF($N$676="snížená",$J$676,0)</f>
        <v>0</v>
      </c>
      <c r="BG676" s="91">
        <f>IF($N$676="zákl. přenesená",$J$676,0)</f>
        <v>0</v>
      </c>
      <c r="BH676" s="91">
        <f>IF($N$676="sníž. přenesená",$J$676,0)</f>
        <v>0</v>
      </c>
      <c r="BI676" s="91">
        <f>IF($N$676="nulová",$J$676,0)</f>
        <v>0</v>
      </c>
      <c r="BJ676" s="40" t="s">
        <v>37</v>
      </c>
      <c r="BK676" s="91">
        <f>ROUND($I$676*$H$676,2)</f>
        <v>0</v>
      </c>
      <c r="BL676" s="40" t="s">
        <v>129</v>
      </c>
      <c r="BM676" s="40" t="s">
        <v>1151</v>
      </c>
    </row>
    <row r="677" spans="2:65" s="6" customFormat="1" ht="15.75" customHeight="1">
      <c r="B677" s="92"/>
      <c r="D677" s="93" t="s">
        <v>95</v>
      </c>
      <c r="E677" s="94"/>
      <c r="F677" s="94" t="s">
        <v>1152</v>
      </c>
      <c r="H677" s="95">
        <v>61.5</v>
      </c>
      <c r="L677" s="92"/>
      <c r="M677" s="96"/>
      <c r="T677" s="97"/>
      <c r="AT677" s="98" t="s">
        <v>95</v>
      </c>
      <c r="AU677" s="98" t="s">
        <v>38</v>
      </c>
      <c r="AV677" s="98" t="s">
        <v>38</v>
      </c>
      <c r="AW677" s="98" t="s">
        <v>52</v>
      </c>
      <c r="AX677" s="98" t="s">
        <v>36</v>
      </c>
      <c r="AY677" s="98" t="s">
        <v>88</v>
      </c>
    </row>
    <row r="678" spans="2:65" s="6" customFormat="1" ht="15.75" customHeight="1">
      <c r="B678" s="92"/>
      <c r="D678" s="107" t="s">
        <v>95</v>
      </c>
      <c r="E678" s="98"/>
      <c r="F678" s="94" t="s">
        <v>1153</v>
      </c>
      <c r="H678" s="95">
        <v>26.324999999999999</v>
      </c>
      <c r="L678" s="92"/>
      <c r="M678" s="96"/>
      <c r="T678" s="97"/>
      <c r="AT678" s="98" t="s">
        <v>95</v>
      </c>
      <c r="AU678" s="98" t="s">
        <v>38</v>
      </c>
      <c r="AV678" s="98" t="s">
        <v>38</v>
      </c>
      <c r="AW678" s="98" t="s">
        <v>52</v>
      </c>
      <c r="AX678" s="98" t="s">
        <v>36</v>
      </c>
      <c r="AY678" s="98" t="s">
        <v>88</v>
      </c>
    </row>
    <row r="679" spans="2:65" s="6" customFormat="1" ht="15.75" customHeight="1">
      <c r="B679" s="92"/>
      <c r="D679" s="107" t="s">
        <v>95</v>
      </c>
      <c r="E679" s="98"/>
      <c r="F679" s="94" t="s">
        <v>1154</v>
      </c>
      <c r="H679" s="95">
        <v>23.76</v>
      </c>
      <c r="L679" s="92"/>
      <c r="M679" s="96"/>
      <c r="T679" s="97"/>
      <c r="AT679" s="98" t="s">
        <v>95</v>
      </c>
      <c r="AU679" s="98" t="s">
        <v>38</v>
      </c>
      <c r="AV679" s="98" t="s">
        <v>38</v>
      </c>
      <c r="AW679" s="98" t="s">
        <v>52</v>
      </c>
      <c r="AX679" s="98" t="s">
        <v>36</v>
      </c>
      <c r="AY679" s="98" t="s">
        <v>88</v>
      </c>
    </row>
    <row r="680" spans="2:65" s="6" customFormat="1" ht="15.75" customHeight="1">
      <c r="B680" s="92"/>
      <c r="D680" s="107" t="s">
        <v>95</v>
      </c>
      <c r="E680" s="98"/>
      <c r="F680" s="94" t="s">
        <v>1155</v>
      </c>
      <c r="H680" s="95">
        <v>0.45</v>
      </c>
      <c r="L680" s="92"/>
      <c r="M680" s="96"/>
      <c r="T680" s="97"/>
      <c r="AT680" s="98" t="s">
        <v>95</v>
      </c>
      <c r="AU680" s="98" t="s">
        <v>38</v>
      </c>
      <c r="AV680" s="98" t="s">
        <v>38</v>
      </c>
      <c r="AW680" s="98" t="s">
        <v>52</v>
      </c>
      <c r="AX680" s="98" t="s">
        <v>36</v>
      </c>
      <c r="AY680" s="98" t="s">
        <v>88</v>
      </c>
    </row>
    <row r="681" spans="2:65" s="6" customFormat="1" ht="15.75" customHeight="1">
      <c r="B681" s="92"/>
      <c r="D681" s="107" t="s">
        <v>95</v>
      </c>
      <c r="E681" s="98"/>
      <c r="F681" s="94" t="s">
        <v>1156</v>
      </c>
      <c r="H681" s="95">
        <v>7.8375000000000004</v>
      </c>
      <c r="L681" s="92"/>
      <c r="M681" s="96"/>
      <c r="T681" s="97"/>
      <c r="AT681" s="98" t="s">
        <v>95</v>
      </c>
      <c r="AU681" s="98" t="s">
        <v>38</v>
      </c>
      <c r="AV681" s="98" t="s">
        <v>38</v>
      </c>
      <c r="AW681" s="98" t="s">
        <v>52</v>
      </c>
      <c r="AX681" s="98" t="s">
        <v>36</v>
      </c>
      <c r="AY681" s="98" t="s">
        <v>88</v>
      </c>
    </row>
    <row r="682" spans="2:65" s="6" customFormat="1" ht="15.75" customHeight="1">
      <c r="B682" s="92"/>
      <c r="D682" s="107" t="s">
        <v>95</v>
      </c>
      <c r="E682" s="98"/>
      <c r="F682" s="94" t="s">
        <v>1157</v>
      </c>
      <c r="H682" s="95">
        <v>2.2799999999999998</v>
      </c>
      <c r="L682" s="92"/>
      <c r="M682" s="96"/>
      <c r="T682" s="97"/>
      <c r="AT682" s="98" t="s">
        <v>95</v>
      </c>
      <c r="AU682" s="98" t="s">
        <v>38</v>
      </c>
      <c r="AV682" s="98" t="s">
        <v>38</v>
      </c>
      <c r="AW682" s="98" t="s">
        <v>52</v>
      </c>
      <c r="AX682" s="98" t="s">
        <v>36</v>
      </c>
      <c r="AY682" s="98" t="s">
        <v>88</v>
      </c>
    </row>
    <row r="683" spans="2:65" s="6" customFormat="1" ht="15.75" customHeight="1">
      <c r="B683" s="92"/>
      <c r="D683" s="107" t="s">
        <v>95</v>
      </c>
      <c r="E683" s="98"/>
      <c r="F683" s="94" t="s">
        <v>1158</v>
      </c>
      <c r="H683" s="95">
        <v>0.34</v>
      </c>
      <c r="L683" s="92"/>
      <c r="M683" s="96"/>
      <c r="T683" s="97"/>
      <c r="AT683" s="98" t="s">
        <v>95</v>
      </c>
      <c r="AU683" s="98" t="s">
        <v>38</v>
      </c>
      <c r="AV683" s="98" t="s">
        <v>38</v>
      </c>
      <c r="AW683" s="98" t="s">
        <v>52</v>
      </c>
      <c r="AX683" s="98" t="s">
        <v>36</v>
      </c>
      <c r="AY683" s="98" t="s">
        <v>88</v>
      </c>
    </row>
    <row r="684" spans="2:65" s="6" customFormat="1" ht="15.75" customHeight="1">
      <c r="B684" s="92"/>
      <c r="D684" s="107" t="s">
        <v>95</v>
      </c>
      <c r="E684" s="98"/>
      <c r="F684" s="94" t="s">
        <v>1159</v>
      </c>
      <c r="H684" s="95">
        <v>1.4</v>
      </c>
      <c r="L684" s="92"/>
      <c r="M684" s="96"/>
      <c r="T684" s="97"/>
      <c r="AT684" s="98" t="s">
        <v>95</v>
      </c>
      <c r="AU684" s="98" t="s">
        <v>38</v>
      </c>
      <c r="AV684" s="98" t="s">
        <v>38</v>
      </c>
      <c r="AW684" s="98" t="s">
        <v>52</v>
      </c>
      <c r="AX684" s="98" t="s">
        <v>36</v>
      </c>
      <c r="AY684" s="98" t="s">
        <v>88</v>
      </c>
    </row>
    <row r="685" spans="2:65" s="6" customFormat="1" ht="15.75" customHeight="1">
      <c r="B685" s="92"/>
      <c r="D685" s="107" t="s">
        <v>95</v>
      </c>
      <c r="E685" s="98"/>
      <c r="F685" s="94" t="s">
        <v>1160</v>
      </c>
      <c r="H685" s="95">
        <v>1.54</v>
      </c>
      <c r="L685" s="92"/>
      <c r="M685" s="96"/>
      <c r="T685" s="97"/>
      <c r="AT685" s="98" t="s">
        <v>95</v>
      </c>
      <c r="AU685" s="98" t="s">
        <v>38</v>
      </c>
      <c r="AV685" s="98" t="s">
        <v>38</v>
      </c>
      <c r="AW685" s="98" t="s">
        <v>52</v>
      </c>
      <c r="AX685" s="98" t="s">
        <v>36</v>
      </c>
      <c r="AY685" s="98" t="s">
        <v>88</v>
      </c>
    </row>
    <row r="686" spans="2:65" s="6" customFormat="1" ht="15.75" customHeight="1">
      <c r="B686" s="92"/>
      <c r="D686" s="107" t="s">
        <v>95</v>
      </c>
      <c r="E686" s="98"/>
      <c r="F686" s="94" t="s">
        <v>1161</v>
      </c>
      <c r="H686" s="95">
        <v>2.4024999999999999</v>
      </c>
      <c r="L686" s="92"/>
      <c r="M686" s="96"/>
      <c r="T686" s="97"/>
      <c r="AT686" s="98" t="s">
        <v>95</v>
      </c>
      <c r="AU686" s="98" t="s">
        <v>38</v>
      </c>
      <c r="AV686" s="98" t="s">
        <v>38</v>
      </c>
      <c r="AW686" s="98" t="s">
        <v>52</v>
      </c>
      <c r="AX686" s="98" t="s">
        <v>36</v>
      </c>
      <c r="AY686" s="98" t="s">
        <v>88</v>
      </c>
    </row>
    <row r="687" spans="2:65" s="6" customFormat="1" ht="15.75" customHeight="1">
      <c r="B687" s="92"/>
      <c r="D687" s="107" t="s">
        <v>95</v>
      </c>
      <c r="E687" s="98"/>
      <c r="F687" s="94" t="s">
        <v>1162</v>
      </c>
      <c r="H687" s="95">
        <v>0.67500000000000004</v>
      </c>
      <c r="L687" s="92"/>
      <c r="M687" s="96"/>
      <c r="T687" s="97"/>
      <c r="AT687" s="98" t="s">
        <v>95</v>
      </c>
      <c r="AU687" s="98" t="s">
        <v>38</v>
      </c>
      <c r="AV687" s="98" t="s">
        <v>38</v>
      </c>
      <c r="AW687" s="98" t="s">
        <v>52</v>
      </c>
      <c r="AX687" s="98" t="s">
        <v>36</v>
      </c>
      <c r="AY687" s="98" t="s">
        <v>88</v>
      </c>
    </row>
    <row r="688" spans="2:65" s="6" customFormat="1" ht="15.75" customHeight="1">
      <c r="B688" s="92"/>
      <c r="D688" s="107" t="s">
        <v>95</v>
      </c>
      <c r="E688" s="98"/>
      <c r="F688" s="94" t="s">
        <v>1163</v>
      </c>
      <c r="H688" s="95">
        <v>1.62</v>
      </c>
      <c r="L688" s="92"/>
      <c r="M688" s="96"/>
      <c r="T688" s="97"/>
      <c r="AT688" s="98" t="s">
        <v>95</v>
      </c>
      <c r="AU688" s="98" t="s">
        <v>38</v>
      </c>
      <c r="AV688" s="98" t="s">
        <v>38</v>
      </c>
      <c r="AW688" s="98" t="s">
        <v>52</v>
      </c>
      <c r="AX688" s="98" t="s">
        <v>36</v>
      </c>
      <c r="AY688" s="98" t="s">
        <v>88</v>
      </c>
    </row>
    <row r="689" spans="2:65" s="6" customFormat="1" ht="15.75" customHeight="1">
      <c r="B689" s="92"/>
      <c r="D689" s="107" t="s">
        <v>95</v>
      </c>
      <c r="E689" s="98"/>
      <c r="F689" s="94" t="s">
        <v>1164</v>
      </c>
      <c r="H689" s="95">
        <v>2.7</v>
      </c>
      <c r="L689" s="92"/>
      <c r="M689" s="96"/>
      <c r="T689" s="97"/>
      <c r="AT689" s="98" t="s">
        <v>95</v>
      </c>
      <c r="AU689" s="98" t="s">
        <v>38</v>
      </c>
      <c r="AV689" s="98" t="s">
        <v>38</v>
      </c>
      <c r="AW689" s="98" t="s">
        <v>52</v>
      </c>
      <c r="AX689" s="98" t="s">
        <v>36</v>
      </c>
      <c r="AY689" s="98" t="s">
        <v>88</v>
      </c>
    </row>
    <row r="690" spans="2:65" s="6" customFormat="1" ht="15.75" customHeight="1">
      <c r="B690" s="92"/>
      <c r="D690" s="107" t="s">
        <v>95</v>
      </c>
      <c r="E690" s="98"/>
      <c r="F690" s="94" t="s">
        <v>1165</v>
      </c>
      <c r="H690" s="95">
        <v>1.76</v>
      </c>
      <c r="L690" s="92"/>
      <c r="M690" s="96"/>
      <c r="T690" s="97"/>
      <c r="AT690" s="98" t="s">
        <v>95</v>
      </c>
      <c r="AU690" s="98" t="s">
        <v>38</v>
      </c>
      <c r="AV690" s="98" t="s">
        <v>38</v>
      </c>
      <c r="AW690" s="98" t="s">
        <v>52</v>
      </c>
      <c r="AX690" s="98" t="s">
        <v>36</v>
      </c>
      <c r="AY690" s="98" t="s">
        <v>88</v>
      </c>
    </row>
    <row r="691" spans="2:65" s="6" customFormat="1" ht="15.75" customHeight="1">
      <c r="B691" s="92"/>
      <c r="D691" s="107" t="s">
        <v>95</v>
      </c>
      <c r="E691" s="98"/>
      <c r="F691" s="94" t="s">
        <v>1166</v>
      </c>
      <c r="H691" s="95">
        <v>0.96</v>
      </c>
      <c r="L691" s="92"/>
      <c r="M691" s="96"/>
      <c r="T691" s="97"/>
      <c r="AT691" s="98" t="s">
        <v>95</v>
      </c>
      <c r="AU691" s="98" t="s">
        <v>38</v>
      </c>
      <c r="AV691" s="98" t="s">
        <v>38</v>
      </c>
      <c r="AW691" s="98" t="s">
        <v>52</v>
      </c>
      <c r="AX691" s="98" t="s">
        <v>36</v>
      </c>
      <c r="AY691" s="98" t="s">
        <v>88</v>
      </c>
    </row>
    <row r="692" spans="2:65" s="6" customFormat="1" ht="15.75" customHeight="1">
      <c r="B692" s="92"/>
      <c r="D692" s="107" t="s">
        <v>95</v>
      </c>
      <c r="E692" s="98"/>
      <c r="F692" s="94" t="s">
        <v>1167</v>
      </c>
      <c r="H692" s="95">
        <v>1.2717000000000001</v>
      </c>
      <c r="L692" s="92"/>
      <c r="M692" s="96"/>
      <c r="T692" s="97"/>
      <c r="AT692" s="98" t="s">
        <v>95</v>
      </c>
      <c r="AU692" s="98" t="s">
        <v>38</v>
      </c>
      <c r="AV692" s="98" t="s">
        <v>38</v>
      </c>
      <c r="AW692" s="98" t="s">
        <v>52</v>
      </c>
      <c r="AX692" s="98" t="s">
        <v>36</v>
      </c>
      <c r="AY692" s="98" t="s">
        <v>88</v>
      </c>
    </row>
    <row r="693" spans="2:65" s="6" customFormat="1" ht="27" customHeight="1">
      <c r="B693" s="16"/>
      <c r="C693" s="99" t="s">
        <v>390</v>
      </c>
      <c r="D693" s="99" t="s">
        <v>99</v>
      </c>
      <c r="E693" s="100" t="s">
        <v>1168</v>
      </c>
      <c r="F693" s="101" t="s">
        <v>1169</v>
      </c>
      <c r="G693" s="102" t="s">
        <v>108</v>
      </c>
      <c r="H693" s="103">
        <v>20</v>
      </c>
      <c r="I693" s="104"/>
      <c r="J693" s="104">
        <f>ROUND($I$693*$H$693,2)</f>
        <v>0</v>
      </c>
      <c r="K693" s="101"/>
      <c r="L693" s="105"/>
      <c r="M693" s="101"/>
      <c r="N693" s="106" t="s">
        <v>25</v>
      </c>
      <c r="O693" s="89">
        <v>0</v>
      </c>
      <c r="P693" s="89">
        <f>$O$693*$H$693</f>
        <v>0</v>
      </c>
      <c r="Q693" s="89">
        <v>0.06</v>
      </c>
      <c r="R693" s="89">
        <f>$Q$693*$H$693</f>
        <v>1.2</v>
      </c>
      <c r="S693" s="89">
        <v>0</v>
      </c>
      <c r="T693" s="90">
        <f>$S$693*$H$693</f>
        <v>0</v>
      </c>
      <c r="AR693" s="40" t="s">
        <v>165</v>
      </c>
      <c r="AT693" s="40" t="s">
        <v>99</v>
      </c>
      <c r="AU693" s="40" t="s">
        <v>38</v>
      </c>
      <c r="AY693" s="6" t="s">
        <v>88</v>
      </c>
      <c r="BE693" s="91">
        <f>IF($N$693="základní",$J$693,0)</f>
        <v>0</v>
      </c>
      <c r="BF693" s="91">
        <f>IF($N$693="snížená",$J$693,0)</f>
        <v>0</v>
      </c>
      <c r="BG693" s="91">
        <f>IF($N$693="zákl. přenesená",$J$693,0)</f>
        <v>0</v>
      </c>
      <c r="BH693" s="91">
        <f>IF($N$693="sníž. přenesená",$J$693,0)</f>
        <v>0</v>
      </c>
      <c r="BI693" s="91">
        <f>IF($N$693="nulová",$J$693,0)</f>
        <v>0</v>
      </c>
      <c r="BJ693" s="40" t="s">
        <v>37</v>
      </c>
      <c r="BK693" s="91">
        <f>ROUND($I$693*$H$693,2)</f>
        <v>0</v>
      </c>
      <c r="BL693" s="40" t="s">
        <v>129</v>
      </c>
      <c r="BM693" s="40" t="s">
        <v>1170</v>
      </c>
    </row>
    <row r="694" spans="2:65" s="6" customFormat="1" ht="27" customHeight="1">
      <c r="B694" s="16"/>
      <c r="C694" s="102" t="s">
        <v>391</v>
      </c>
      <c r="D694" s="102" t="s">
        <v>99</v>
      </c>
      <c r="E694" s="100" t="s">
        <v>353</v>
      </c>
      <c r="F694" s="101" t="s">
        <v>1171</v>
      </c>
      <c r="G694" s="102" t="s">
        <v>108</v>
      </c>
      <c r="H694" s="103">
        <v>13</v>
      </c>
      <c r="I694" s="104"/>
      <c r="J694" s="104">
        <f>ROUND($I$694*$H$694,2)</f>
        <v>0</v>
      </c>
      <c r="K694" s="101"/>
      <c r="L694" s="105"/>
      <c r="M694" s="101"/>
      <c r="N694" s="106" t="s">
        <v>25</v>
      </c>
      <c r="O694" s="89">
        <v>0</v>
      </c>
      <c r="P694" s="89">
        <f>$O$694*$H$694</f>
        <v>0</v>
      </c>
      <c r="Q694" s="89">
        <v>0.06</v>
      </c>
      <c r="R694" s="89">
        <f>$Q$694*$H$694</f>
        <v>0.78</v>
      </c>
      <c r="S694" s="89">
        <v>0</v>
      </c>
      <c r="T694" s="90">
        <f>$S$694*$H$694</f>
        <v>0</v>
      </c>
      <c r="AR694" s="40" t="s">
        <v>165</v>
      </c>
      <c r="AT694" s="40" t="s">
        <v>99</v>
      </c>
      <c r="AU694" s="40" t="s">
        <v>38</v>
      </c>
      <c r="AY694" s="40" t="s">
        <v>88</v>
      </c>
      <c r="BE694" s="91">
        <f>IF($N$694="základní",$J$694,0)</f>
        <v>0</v>
      </c>
      <c r="BF694" s="91">
        <f>IF($N$694="snížená",$J$694,0)</f>
        <v>0</v>
      </c>
      <c r="BG694" s="91">
        <f>IF($N$694="zákl. přenesená",$J$694,0)</f>
        <v>0</v>
      </c>
      <c r="BH694" s="91">
        <f>IF($N$694="sníž. přenesená",$J$694,0)</f>
        <v>0</v>
      </c>
      <c r="BI694" s="91">
        <f>IF($N$694="nulová",$J$694,0)</f>
        <v>0</v>
      </c>
      <c r="BJ694" s="40" t="s">
        <v>37</v>
      </c>
      <c r="BK694" s="91">
        <f>ROUND($I$694*$H$694,2)</f>
        <v>0</v>
      </c>
      <c r="BL694" s="40" t="s">
        <v>129</v>
      </c>
      <c r="BM694" s="40" t="s">
        <v>1172</v>
      </c>
    </row>
    <row r="695" spans="2:65" s="6" customFormat="1" ht="27" customHeight="1">
      <c r="B695" s="16"/>
      <c r="C695" s="102" t="s">
        <v>394</v>
      </c>
      <c r="D695" s="102" t="s">
        <v>99</v>
      </c>
      <c r="E695" s="100" t="s">
        <v>355</v>
      </c>
      <c r="F695" s="101" t="s">
        <v>1173</v>
      </c>
      <c r="G695" s="102" t="s">
        <v>108</v>
      </c>
      <c r="H695" s="103">
        <v>11</v>
      </c>
      <c r="I695" s="104"/>
      <c r="J695" s="104">
        <f>ROUND($I$695*$H$695,2)</f>
        <v>0</v>
      </c>
      <c r="K695" s="101"/>
      <c r="L695" s="105"/>
      <c r="M695" s="101"/>
      <c r="N695" s="106" t="s">
        <v>25</v>
      </c>
      <c r="O695" s="89">
        <v>0</v>
      </c>
      <c r="P695" s="89">
        <f>$O$695*$H$695</f>
        <v>0</v>
      </c>
      <c r="Q695" s="89">
        <v>4.4999999999999998E-2</v>
      </c>
      <c r="R695" s="89">
        <f>$Q$695*$H$695</f>
        <v>0.495</v>
      </c>
      <c r="S695" s="89">
        <v>0</v>
      </c>
      <c r="T695" s="90">
        <f>$S$695*$H$695</f>
        <v>0</v>
      </c>
      <c r="AR695" s="40" t="s">
        <v>165</v>
      </c>
      <c r="AT695" s="40" t="s">
        <v>99</v>
      </c>
      <c r="AU695" s="40" t="s">
        <v>38</v>
      </c>
      <c r="AY695" s="40" t="s">
        <v>88</v>
      </c>
      <c r="BE695" s="91">
        <f>IF($N$695="základní",$J$695,0)</f>
        <v>0</v>
      </c>
      <c r="BF695" s="91">
        <f>IF($N$695="snížená",$J$695,0)</f>
        <v>0</v>
      </c>
      <c r="BG695" s="91">
        <f>IF($N$695="zákl. přenesená",$J$695,0)</f>
        <v>0</v>
      </c>
      <c r="BH695" s="91">
        <f>IF($N$695="sníž. přenesená",$J$695,0)</f>
        <v>0</v>
      </c>
      <c r="BI695" s="91">
        <f>IF($N$695="nulová",$J$695,0)</f>
        <v>0</v>
      </c>
      <c r="BJ695" s="40" t="s">
        <v>37</v>
      </c>
      <c r="BK695" s="91">
        <f>ROUND($I$695*$H$695,2)</f>
        <v>0</v>
      </c>
      <c r="BL695" s="40" t="s">
        <v>129</v>
      </c>
      <c r="BM695" s="40" t="s">
        <v>1174</v>
      </c>
    </row>
    <row r="696" spans="2:65" s="6" customFormat="1" ht="27" customHeight="1">
      <c r="B696" s="16"/>
      <c r="C696" s="102" t="s">
        <v>395</v>
      </c>
      <c r="D696" s="102" t="s">
        <v>99</v>
      </c>
      <c r="E696" s="100" t="s">
        <v>357</v>
      </c>
      <c r="F696" s="101" t="s">
        <v>1175</v>
      </c>
      <c r="G696" s="102" t="s">
        <v>108</v>
      </c>
      <c r="H696" s="103">
        <v>1</v>
      </c>
      <c r="I696" s="104"/>
      <c r="J696" s="104">
        <f>ROUND($I$696*$H$696,2)</f>
        <v>0</v>
      </c>
      <c r="K696" s="101"/>
      <c r="L696" s="105"/>
      <c r="M696" s="101"/>
      <c r="N696" s="106" t="s">
        <v>25</v>
      </c>
      <c r="O696" s="89">
        <v>0</v>
      </c>
      <c r="P696" s="89">
        <f>$O$696*$H$696</f>
        <v>0</v>
      </c>
      <c r="Q696" s="89">
        <v>0.01</v>
      </c>
      <c r="R696" s="89">
        <f>$Q$696*$H$696</f>
        <v>0.01</v>
      </c>
      <c r="S696" s="89">
        <v>0</v>
      </c>
      <c r="T696" s="90">
        <f>$S$696*$H$696</f>
        <v>0</v>
      </c>
      <c r="AR696" s="40" t="s">
        <v>165</v>
      </c>
      <c r="AT696" s="40" t="s">
        <v>99</v>
      </c>
      <c r="AU696" s="40" t="s">
        <v>38</v>
      </c>
      <c r="AY696" s="40" t="s">
        <v>88</v>
      </c>
      <c r="BE696" s="91">
        <f>IF($N$696="základní",$J$696,0)</f>
        <v>0</v>
      </c>
      <c r="BF696" s="91">
        <f>IF($N$696="snížená",$J$696,0)</f>
        <v>0</v>
      </c>
      <c r="BG696" s="91">
        <f>IF($N$696="zákl. přenesená",$J$696,0)</f>
        <v>0</v>
      </c>
      <c r="BH696" s="91">
        <f>IF($N$696="sníž. přenesená",$J$696,0)</f>
        <v>0</v>
      </c>
      <c r="BI696" s="91">
        <f>IF($N$696="nulová",$J$696,0)</f>
        <v>0</v>
      </c>
      <c r="BJ696" s="40" t="s">
        <v>37</v>
      </c>
      <c r="BK696" s="91">
        <f>ROUND($I$696*$H$696,2)</f>
        <v>0</v>
      </c>
      <c r="BL696" s="40" t="s">
        <v>129</v>
      </c>
      <c r="BM696" s="40" t="s">
        <v>1176</v>
      </c>
    </row>
    <row r="697" spans="2:65" s="6" customFormat="1" ht="27" customHeight="1">
      <c r="B697" s="16"/>
      <c r="C697" s="102" t="s">
        <v>398</v>
      </c>
      <c r="D697" s="102" t="s">
        <v>99</v>
      </c>
      <c r="E697" s="100" t="s">
        <v>359</v>
      </c>
      <c r="F697" s="101" t="s">
        <v>1177</v>
      </c>
      <c r="G697" s="102" t="s">
        <v>108</v>
      </c>
      <c r="H697" s="103">
        <v>11</v>
      </c>
      <c r="I697" s="104"/>
      <c r="J697" s="104">
        <f>ROUND($I$697*$H$697,2)</f>
        <v>0</v>
      </c>
      <c r="K697" s="101"/>
      <c r="L697" s="105"/>
      <c r="M697" s="101"/>
      <c r="N697" s="106" t="s">
        <v>25</v>
      </c>
      <c r="O697" s="89">
        <v>0</v>
      </c>
      <c r="P697" s="89">
        <f>$O$697*$H$697</f>
        <v>0</v>
      </c>
      <c r="Q697" s="89">
        <v>1.4999999999999999E-2</v>
      </c>
      <c r="R697" s="89">
        <f>$Q$697*$H$697</f>
        <v>0.16499999999999998</v>
      </c>
      <c r="S697" s="89">
        <v>0</v>
      </c>
      <c r="T697" s="90">
        <f>$S$697*$H$697</f>
        <v>0</v>
      </c>
      <c r="AR697" s="40" t="s">
        <v>165</v>
      </c>
      <c r="AT697" s="40" t="s">
        <v>99</v>
      </c>
      <c r="AU697" s="40" t="s">
        <v>38</v>
      </c>
      <c r="AY697" s="40" t="s">
        <v>88</v>
      </c>
      <c r="BE697" s="91">
        <f>IF($N$697="základní",$J$697,0)</f>
        <v>0</v>
      </c>
      <c r="BF697" s="91">
        <f>IF($N$697="snížená",$J$697,0)</f>
        <v>0</v>
      </c>
      <c r="BG697" s="91">
        <f>IF($N$697="zákl. přenesená",$J$697,0)</f>
        <v>0</v>
      </c>
      <c r="BH697" s="91">
        <f>IF($N$697="sníž. přenesená",$J$697,0)</f>
        <v>0</v>
      </c>
      <c r="BI697" s="91">
        <f>IF($N$697="nulová",$J$697,0)</f>
        <v>0</v>
      </c>
      <c r="BJ697" s="40" t="s">
        <v>37</v>
      </c>
      <c r="BK697" s="91">
        <f>ROUND($I$697*$H$697,2)</f>
        <v>0</v>
      </c>
      <c r="BL697" s="40" t="s">
        <v>129</v>
      </c>
      <c r="BM697" s="40" t="s">
        <v>1178</v>
      </c>
    </row>
    <row r="698" spans="2:65" s="6" customFormat="1" ht="27" customHeight="1">
      <c r="B698" s="16"/>
      <c r="C698" s="102" t="s">
        <v>401</v>
      </c>
      <c r="D698" s="102" t="s">
        <v>99</v>
      </c>
      <c r="E698" s="100" t="s">
        <v>361</v>
      </c>
      <c r="F698" s="101" t="s">
        <v>1179</v>
      </c>
      <c r="G698" s="102" t="s">
        <v>108</v>
      </c>
      <c r="H698" s="103">
        <v>4</v>
      </c>
      <c r="I698" s="104"/>
      <c r="J698" s="104">
        <f>ROUND($I$698*$H$698,2)</f>
        <v>0</v>
      </c>
      <c r="K698" s="101"/>
      <c r="L698" s="105"/>
      <c r="M698" s="101"/>
      <c r="N698" s="106" t="s">
        <v>25</v>
      </c>
      <c r="O698" s="89">
        <v>0</v>
      </c>
      <c r="P698" s="89">
        <f>$O$698*$H$698</f>
        <v>0</v>
      </c>
      <c r="Q698" s="89">
        <v>1.2E-2</v>
      </c>
      <c r="R698" s="89">
        <f>$Q$698*$H$698</f>
        <v>4.8000000000000001E-2</v>
      </c>
      <c r="S698" s="89">
        <v>0</v>
      </c>
      <c r="T698" s="90">
        <f>$S$698*$H$698</f>
        <v>0</v>
      </c>
      <c r="AR698" s="40" t="s">
        <v>165</v>
      </c>
      <c r="AT698" s="40" t="s">
        <v>99</v>
      </c>
      <c r="AU698" s="40" t="s">
        <v>38</v>
      </c>
      <c r="AY698" s="40" t="s">
        <v>88</v>
      </c>
      <c r="BE698" s="91">
        <f>IF($N$698="základní",$J$698,0)</f>
        <v>0</v>
      </c>
      <c r="BF698" s="91">
        <f>IF($N$698="snížená",$J$698,0)</f>
        <v>0</v>
      </c>
      <c r="BG698" s="91">
        <f>IF($N$698="zákl. přenesená",$J$698,0)</f>
        <v>0</v>
      </c>
      <c r="BH698" s="91">
        <f>IF($N$698="sníž. přenesená",$J$698,0)</f>
        <v>0</v>
      </c>
      <c r="BI698" s="91">
        <f>IF($N$698="nulová",$J$698,0)</f>
        <v>0</v>
      </c>
      <c r="BJ698" s="40" t="s">
        <v>37</v>
      </c>
      <c r="BK698" s="91">
        <f>ROUND($I$698*$H$698,2)</f>
        <v>0</v>
      </c>
      <c r="BL698" s="40" t="s">
        <v>129</v>
      </c>
      <c r="BM698" s="40" t="s">
        <v>1180</v>
      </c>
    </row>
    <row r="699" spans="2:65" s="6" customFormat="1" ht="27" customHeight="1">
      <c r="B699" s="16"/>
      <c r="C699" s="102" t="s">
        <v>402</v>
      </c>
      <c r="D699" s="102" t="s">
        <v>99</v>
      </c>
      <c r="E699" s="100" t="s">
        <v>363</v>
      </c>
      <c r="F699" s="101" t="s">
        <v>1181</v>
      </c>
      <c r="G699" s="102" t="s">
        <v>108</v>
      </c>
      <c r="H699" s="103">
        <v>1</v>
      </c>
      <c r="I699" s="104"/>
      <c r="J699" s="104">
        <f>ROUND($I$699*$H$699,2)</f>
        <v>0</v>
      </c>
      <c r="K699" s="101"/>
      <c r="L699" s="105"/>
      <c r="M699" s="101"/>
      <c r="N699" s="106" t="s">
        <v>25</v>
      </c>
      <c r="O699" s="89">
        <v>0</v>
      </c>
      <c r="P699" s="89">
        <f>$O$699*$H$699</f>
        <v>0</v>
      </c>
      <c r="Q699" s="89">
        <v>8.0000000000000002E-3</v>
      </c>
      <c r="R699" s="89">
        <f>$Q$699*$H$699</f>
        <v>8.0000000000000002E-3</v>
      </c>
      <c r="S699" s="89">
        <v>0</v>
      </c>
      <c r="T699" s="90">
        <f>$S$699*$H$699</f>
        <v>0</v>
      </c>
      <c r="AR699" s="40" t="s">
        <v>165</v>
      </c>
      <c r="AT699" s="40" t="s">
        <v>99</v>
      </c>
      <c r="AU699" s="40" t="s">
        <v>38</v>
      </c>
      <c r="AY699" s="40" t="s">
        <v>88</v>
      </c>
      <c r="BE699" s="91">
        <f>IF($N$699="základní",$J$699,0)</f>
        <v>0</v>
      </c>
      <c r="BF699" s="91">
        <f>IF($N$699="snížená",$J$699,0)</f>
        <v>0</v>
      </c>
      <c r="BG699" s="91">
        <f>IF($N$699="zákl. přenesená",$J$699,0)</f>
        <v>0</v>
      </c>
      <c r="BH699" s="91">
        <f>IF($N$699="sníž. přenesená",$J$699,0)</f>
        <v>0</v>
      </c>
      <c r="BI699" s="91">
        <f>IF($N$699="nulová",$J$699,0)</f>
        <v>0</v>
      </c>
      <c r="BJ699" s="40" t="s">
        <v>37</v>
      </c>
      <c r="BK699" s="91">
        <f>ROUND($I$699*$H$699,2)</f>
        <v>0</v>
      </c>
      <c r="BL699" s="40" t="s">
        <v>129</v>
      </c>
      <c r="BM699" s="40" t="s">
        <v>1182</v>
      </c>
    </row>
    <row r="700" spans="2:65" s="6" customFormat="1" ht="27" customHeight="1">
      <c r="B700" s="16"/>
      <c r="C700" s="102" t="s">
        <v>403</v>
      </c>
      <c r="D700" s="102" t="s">
        <v>99</v>
      </c>
      <c r="E700" s="100" t="s">
        <v>365</v>
      </c>
      <c r="F700" s="101" t="s">
        <v>1183</v>
      </c>
      <c r="G700" s="102" t="s">
        <v>108</v>
      </c>
      <c r="H700" s="103">
        <v>2</v>
      </c>
      <c r="I700" s="104"/>
      <c r="J700" s="104">
        <f>ROUND($I$700*$H$700,2)</f>
        <v>0</v>
      </c>
      <c r="K700" s="101"/>
      <c r="L700" s="105"/>
      <c r="M700" s="101"/>
      <c r="N700" s="106" t="s">
        <v>25</v>
      </c>
      <c r="O700" s="89">
        <v>0</v>
      </c>
      <c r="P700" s="89">
        <f>$O$700*$H$700</f>
        <v>0</v>
      </c>
      <c r="Q700" s="89">
        <v>1.4E-2</v>
      </c>
      <c r="R700" s="89">
        <f>$Q$700*$H$700</f>
        <v>2.8000000000000001E-2</v>
      </c>
      <c r="S700" s="89">
        <v>0</v>
      </c>
      <c r="T700" s="90">
        <f>$S$700*$H$700</f>
        <v>0</v>
      </c>
      <c r="AR700" s="40" t="s">
        <v>165</v>
      </c>
      <c r="AT700" s="40" t="s">
        <v>99</v>
      </c>
      <c r="AU700" s="40" t="s">
        <v>38</v>
      </c>
      <c r="AY700" s="40" t="s">
        <v>88</v>
      </c>
      <c r="BE700" s="91">
        <f>IF($N$700="základní",$J$700,0)</f>
        <v>0</v>
      </c>
      <c r="BF700" s="91">
        <f>IF($N$700="snížená",$J$700,0)</f>
        <v>0</v>
      </c>
      <c r="BG700" s="91">
        <f>IF($N$700="zákl. přenesená",$J$700,0)</f>
        <v>0</v>
      </c>
      <c r="BH700" s="91">
        <f>IF($N$700="sníž. přenesená",$J$700,0)</f>
        <v>0</v>
      </c>
      <c r="BI700" s="91">
        <f>IF($N$700="nulová",$J$700,0)</f>
        <v>0</v>
      </c>
      <c r="BJ700" s="40" t="s">
        <v>37</v>
      </c>
      <c r="BK700" s="91">
        <f>ROUND($I$700*$H$700,2)</f>
        <v>0</v>
      </c>
      <c r="BL700" s="40" t="s">
        <v>129</v>
      </c>
      <c r="BM700" s="40" t="s">
        <v>1184</v>
      </c>
    </row>
    <row r="701" spans="2:65" s="6" customFormat="1" ht="27" customHeight="1">
      <c r="B701" s="16"/>
      <c r="C701" s="102" t="s">
        <v>404</v>
      </c>
      <c r="D701" s="102" t="s">
        <v>99</v>
      </c>
      <c r="E701" s="100" t="s">
        <v>367</v>
      </c>
      <c r="F701" s="101" t="s">
        <v>1185</v>
      </c>
      <c r="G701" s="102" t="s">
        <v>108</v>
      </c>
      <c r="H701" s="103">
        <v>1</v>
      </c>
      <c r="I701" s="104"/>
      <c r="J701" s="104">
        <f>ROUND($I$701*$H$701,2)</f>
        <v>0</v>
      </c>
      <c r="K701" s="101"/>
      <c r="L701" s="105"/>
      <c r="M701" s="101"/>
      <c r="N701" s="106" t="s">
        <v>25</v>
      </c>
      <c r="O701" s="89">
        <v>0</v>
      </c>
      <c r="P701" s="89">
        <f>$O$701*$H$701</f>
        <v>0</v>
      </c>
      <c r="Q701" s="89">
        <v>0.03</v>
      </c>
      <c r="R701" s="89">
        <f>$Q$701*$H$701</f>
        <v>0.03</v>
      </c>
      <c r="S701" s="89">
        <v>0</v>
      </c>
      <c r="T701" s="90">
        <f>$S$701*$H$701</f>
        <v>0</v>
      </c>
      <c r="AR701" s="40" t="s">
        <v>165</v>
      </c>
      <c r="AT701" s="40" t="s">
        <v>99</v>
      </c>
      <c r="AU701" s="40" t="s">
        <v>38</v>
      </c>
      <c r="AY701" s="40" t="s">
        <v>88</v>
      </c>
      <c r="BE701" s="91">
        <f>IF($N$701="základní",$J$701,0)</f>
        <v>0</v>
      </c>
      <c r="BF701" s="91">
        <f>IF($N$701="snížená",$J$701,0)</f>
        <v>0</v>
      </c>
      <c r="BG701" s="91">
        <f>IF($N$701="zákl. přenesená",$J$701,0)</f>
        <v>0</v>
      </c>
      <c r="BH701" s="91">
        <f>IF($N$701="sníž. přenesená",$J$701,0)</f>
        <v>0</v>
      </c>
      <c r="BI701" s="91">
        <f>IF($N$701="nulová",$J$701,0)</f>
        <v>0</v>
      </c>
      <c r="BJ701" s="40" t="s">
        <v>37</v>
      </c>
      <c r="BK701" s="91">
        <f>ROUND($I$701*$H$701,2)</f>
        <v>0</v>
      </c>
      <c r="BL701" s="40" t="s">
        <v>129</v>
      </c>
      <c r="BM701" s="40" t="s">
        <v>1186</v>
      </c>
    </row>
    <row r="702" spans="2:65" s="6" customFormat="1" ht="27" customHeight="1">
      <c r="B702" s="16"/>
      <c r="C702" s="102" t="s">
        <v>407</v>
      </c>
      <c r="D702" s="102" t="s">
        <v>99</v>
      </c>
      <c r="E702" s="100" t="s">
        <v>369</v>
      </c>
      <c r="F702" s="101" t="s">
        <v>1187</v>
      </c>
      <c r="G702" s="102" t="s">
        <v>108</v>
      </c>
      <c r="H702" s="103">
        <v>1</v>
      </c>
      <c r="I702" s="104"/>
      <c r="J702" s="104">
        <f>ROUND($I$702*$H$702,2)</f>
        <v>0</v>
      </c>
      <c r="K702" s="101"/>
      <c r="L702" s="105"/>
      <c r="M702" s="101"/>
      <c r="N702" s="106" t="s">
        <v>25</v>
      </c>
      <c r="O702" s="89">
        <v>0</v>
      </c>
      <c r="P702" s="89">
        <f>$O$702*$H$702</f>
        <v>0</v>
      </c>
      <c r="Q702" s="89">
        <v>1.4E-2</v>
      </c>
      <c r="R702" s="89">
        <f>$Q$702*$H$702</f>
        <v>1.4E-2</v>
      </c>
      <c r="S702" s="89">
        <v>0</v>
      </c>
      <c r="T702" s="90">
        <f>$S$702*$H$702</f>
        <v>0</v>
      </c>
      <c r="AR702" s="40" t="s">
        <v>165</v>
      </c>
      <c r="AT702" s="40" t="s">
        <v>99</v>
      </c>
      <c r="AU702" s="40" t="s">
        <v>38</v>
      </c>
      <c r="AY702" s="40" t="s">
        <v>88</v>
      </c>
      <c r="BE702" s="91">
        <f>IF($N$702="základní",$J$702,0)</f>
        <v>0</v>
      </c>
      <c r="BF702" s="91">
        <f>IF($N$702="snížená",$J$702,0)</f>
        <v>0</v>
      </c>
      <c r="BG702" s="91">
        <f>IF($N$702="zákl. přenesená",$J$702,0)</f>
        <v>0</v>
      </c>
      <c r="BH702" s="91">
        <f>IF($N$702="sníž. přenesená",$J$702,0)</f>
        <v>0</v>
      </c>
      <c r="BI702" s="91">
        <f>IF($N$702="nulová",$J$702,0)</f>
        <v>0</v>
      </c>
      <c r="BJ702" s="40" t="s">
        <v>37</v>
      </c>
      <c r="BK702" s="91">
        <f>ROUND($I$702*$H$702,2)</f>
        <v>0</v>
      </c>
      <c r="BL702" s="40" t="s">
        <v>129</v>
      </c>
      <c r="BM702" s="40" t="s">
        <v>1188</v>
      </c>
    </row>
    <row r="703" spans="2:65" s="6" customFormat="1" ht="27" customHeight="1">
      <c r="B703" s="16"/>
      <c r="C703" s="102" t="s">
        <v>408</v>
      </c>
      <c r="D703" s="102" t="s">
        <v>99</v>
      </c>
      <c r="E703" s="100" t="s">
        <v>371</v>
      </c>
      <c r="F703" s="101" t="s">
        <v>1189</v>
      </c>
      <c r="G703" s="102" t="s">
        <v>108</v>
      </c>
      <c r="H703" s="103">
        <v>2</v>
      </c>
      <c r="I703" s="104"/>
      <c r="J703" s="104">
        <f>ROUND($I$703*$H$703,2)</f>
        <v>0</v>
      </c>
      <c r="K703" s="101"/>
      <c r="L703" s="105"/>
      <c r="M703" s="101"/>
      <c r="N703" s="106" t="s">
        <v>25</v>
      </c>
      <c r="O703" s="89">
        <v>0</v>
      </c>
      <c r="P703" s="89">
        <f>$O$703*$H$703</f>
        <v>0</v>
      </c>
      <c r="Q703" s="89">
        <v>1.7000000000000001E-2</v>
      </c>
      <c r="R703" s="89">
        <f>$Q$703*$H$703</f>
        <v>3.4000000000000002E-2</v>
      </c>
      <c r="S703" s="89">
        <v>0</v>
      </c>
      <c r="T703" s="90">
        <f>$S$703*$H$703</f>
        <v>0</v>
      </c>
      <c r="AR703" s="40" t="s">
        <v>165</v>
      </c>
      <c r="AT703" s="40" t="s">
        <v>99</v>
      </c>
      <c r="AU703" s="40" t="s">
        <v>38</v>
      </c>
      <c r="AY703" s="40" t="s">
        <v>88</v>
      </c>
      <c r="BE703" s="91">
        <f>IF($N$703="základní",$J$703,0)</f>
        <v>0</v>
      </c>
      <c r="BF703" s="91">
        <f>IF($N$703="snížená",$J$703,0)</f>
        <v>0</v>
      </c>
      <c r="BG703" s="91">
        <f>IF($N$703="zákl. přenesená",$J$703,0)</f>
        <v>0</v>
      </c>
      <c r="BH703" s="91">
        <f>IF($N$703="sníž. přenesená",$J$703,0)</f>
        <v>0</v>
      </c>
      <c r="BI703" s="91">
        <f>IF($N$703="nulová",$J$703,0)</f>
        <v>0</v>
      </c>
      <c r="BJ703" s="40" t="s">
        <v>37</v>
      </c>
      <c r="BK703" s="91">
        <f>ROUND($I$703*$H$703,2)</f>
        <v>0</v>
      </c>
      <c r="BL703" s="40" t="s">
        <v>129</v>
      </c>
      <c r="BM703" s="40" t="s">
        <v>1190</v>
      </c>
    </row>
    <row r="704" spans="2:65" s="6" customFormat="1" ht="27" customHeight="1">
      <c r="B704" s="16"/>
      <c r="C704" s="102" t="s">
        <v>409</v>
      </c>
      <c r="D704" s="102" t="s">
        <v>99</v>
      </c>
      <c r="E704" s="100" t="s">
        <v>373</v>
      </c>
      <c r="F704" s="101" t="s">
        <v>1191</v>
      </c>
      <c r="G704" s="102" t="s">
        <v>108</v>
      </c>
      <c r="H704" s="103">
        <v>2</v>
      </c>
      <c r="I704" s="104"/>
      <c r="J704" s="104">
        <f>ROUND($I$704*$H$704,2)</f>
        <v>0</v>
      </c>
      <c r="K704" s="101"/>
      <c r="L704" s="105"/>
      <c r="M704" s="101"/>
      <c r="N704" s="106" t="s">
        <v>25</v>
      </c>
      <c r="O704" s="89">
        <v>0</v>
      </c>
      <c r="P704" s="89">
        <f>$O$704*$H$704</f>
        <v>0</v>
      </c>
      <c r="Q704" s="89">
        <v>2.7E-2</v>
      </c>
      <c r="R704" s="89">
        <f>$Q$704*$H$704</f>
        <v>5.3999999999999999E-2</v>
      </c>
      <c r="S704" s="89">
        <v>0</v>
      </c>
      <c r="T704" s="90">
        <f>$S$704*$H$704</f>
        <v>0</v>
      </c>
      <c r="AR704" s="40" t="s">
        <v>165</v>
      </c>
      <c r="AT704" s="40" t="s">
        <v>99</v>
      </c>
      <c r="AU704" s="40" t="s">
        <v>38</v>
      </c>
      <c r="AY704" s="40" t="s">
        <v>88</v>
      </c>
      <c r="BE704" s="91">
        <f>IF($N$704="základní",$J$704,0)</f>
        <v>0</v>
      </c>
      <c r="BF704" s="91">
        <f>IF($N$704="snížená",$J$704,0)</f>
        <v>0</v>
      </c>
      <c r="BG704" s="91">
        <f>IF($N$704="zákl. přenesená",$J$704,0)</f>
        <v>0</v>
      </c>
      <c r="BH704" s="91">
        <f>IF($N$704="sníž. přenesená",$J$704,0)</f>
        <v>0</v>
      </c>
      <c r="BI704" s="91">
        <f>IF($N$704="nulová",$J$704,0)</f>
        <v>0</v>
      </c>
      <c r="BJ704" s="40" t="s">
        <v>37</v>
      </c>
      <c r="BK704" s="91">
        <f>ROUND($I$704*$H$704,2)</f>
        <v>0</v>
      </c>
      <c r="BL704" s="40" t="s">
        <v>129</v>
      </c>
      <c r="BM704" s="40" t="s">
        <v>1192</v>
      </c>
    </row>
    <row r="705" spans="2:65" s="6" customFormat="1" ht="27" customHeight="1">
      <c r="B705" s="16"/>
      <c r="C705" s="102" t="s">
        <v>412</v>
      </c>
      <c r="D705" s="102" t="s">
        <v>99</v>
      </c>
      <c r="E705" s="100" t="s">
        <v>375</v>
      </c>
      <c r="F705" s="101" t="s">
        <v>1193</v>
      </c>
      <c r="G705" s="102" t="s">
        <v>108</v>
      </c>
      <c r="H705" s="103">
        <v>4</v>
      </c>
      <c r="I705" s="104"/>
      <c r="J705" s="104">
        <f>ROUND($I$705*$H$705,2)</f>
        <v>0</v>
      </c>
      <c r="K705" s="101"/>
      <c r="L705" s="105"/>
      <c r="M705" s="101"/>
      <c r="N705" s="106" t="s">
        <v>25</v>
      </c>
      <c r="O705" s="89">
        <v>0</v>
      </c>
      <c r="P705" s="89">
        <f>$O$705*$H$705</f>
        <v>0</v>
      </c>
      <c r="Q705" s="89">
        <v>0.01</v>
      </c>
      <c r="R705" s="89">
        <f>$Q$705*$H$705</f>
        <v>0.04</v>
      </c>
      <c r="S705" s="89">
        <v>0</v>
      </c>
      <c r="T705" s="90">
        <f>$S$705*$H$705</f>
        <v>0</v>
      </c>
      <c r="AR705" s="40" t="s">
        <v>165</v>
      </c>
      <c r="AT705" s="40" t="s">
        <v>99</v>
      </c>
      <c r="AU705" s="40" t="s">
        <v>38</v>
      </c>
      <c r="AY705" s="40" t="s">
        <v>88</v>
      </c>
      <c r="BE705" s="91">
        <f>IF($N$705="základní",$J$705,0)</f>
        <v>0</v>
      </c>
      <c r="BF705" s="91">
        <f>IF($N$705="snížená",$J$705,0)</f>
        <v>0</v>
      </c>
      <c r="BG705" s="91">
        <f>IF($N$705="zákl. přenesená",$J$705,0)</f>
        <v>0</v>
      </c>
      <c r="BH705" s="91">
        <f>IF($N$705="sníž. přenesená",$J$705,0)</f>
        <v>0</v>
      </c>
      <c r="BI705" s="91">
        <f>IF($N$705="nulová",$J$705,0)</f>
        <v>0</v>
      </c>
      <c r="BJ705" s="40" t="s">
        <v>37</v>
      </c>
      <c r="BK705" s="91">
        <f>ROUND($I$705*$H$705,2)</f>
        <v>0</v>
      </c>
      <c r="BL705" s="40" t="s">
        <v>129</v>
      </c>
      <c r="BM705" s="40" t="s">
        <v>1194</v>
      </c>
    </row>
    <row r="706" spans="2:65" s="6" customFormat="1" ht="27" customHeight="1">
      <c r="B706" s="16"/>
      <c r="C706" s="102" t="s">
        <v>413</v>
      </c>
      <c r="D706" s="102" t="s">
        <v>99</v>
      </c>
      <c r="E706" s="100" t="s">
        <v>377</v>
      </c>
      <c r="F706" s="101" t="s">
        <v>1195</v>
      </c>
      <c r="G706" s="102" t="s">
        <v>108</v>
      </c>
      <c r="H706" s="103">
        <v>1</v>
      </c>
      <c r="I706" s="104"/>
      <c r="J706" s="104">
        <f>ROUND($I$706*$H$706,2)</f>
        <v>0</v>
      </c>
      <c r="K706" s="101"/>
      <c r="L706" s="105"/>
      <c r="M706" s="101"/>
      <c r="N706" s="106" t="s">
        <v>25</v>
      </c>
      <c r="O706" s="89">
        <v>0</v>
      </c>
      <c r="P706" s="89">
        <f>$O$706*$H$706</f>
        <v>0</v>
      </c>
      <c r="Q706" s="89">
        <v>0.01</v>
      </c>
      <c r="R706" s="89">
        <f>$Q$706*$H$706</f>
        <v>0.01</v>
      </c>
      <c r="S706" s="89">
        <v>0</v>
      </c>
      <c r="T706" s="90">
        <f>$S$706*$H$706</f>
        <v>0</v>
      </c>
      <c r="AR706" s="40" t="s">
        <v>165</v>
      </c>
      <c r="AT706" s="40" t="s">
        <v>99</v>
      </c>
      <c r="AU706" s="40" t="s">
        <v>38</v>
      </c>
      <c r="AY706" s="40" t="s">
        <v>88</v>
      </c>
      <c r="BE706" s="91">
        <f>IF($N$706="základní",$J$706,0)</f>
        <v>0</v>
      </c>
      <c r="BF706" s="91">
        <f>IF($N$706="snížená",$J$706,0)</f>
        <v>0</v>
      </c>
      <c r="BG706" s="91">
        <f>IF($N$706="zákl. přenesená",$J$706,0)</f>
        <v>0</v>
      </c>
      <c r="BH706" s="91">
        <f>IF($N$706="sníž. přenesená",$J$706,0)</f>
        <v>0</v>
      </c>
      <c r="BI706" s="91">
        <f>IF($N$706="nulová",$J$706,0)</f>
        <v>0</v>
      </c>
      <c r="BJ706" s="40" t="s">
        <v>37</v>
      </c>
      <c r="BK706" s="91">
        <f>ROUND($I$706*$H$706,2)</f>
        <v>0</v>
      </c>
      <c r="BL706" s="40" t="s">
        <v>129</v>
      </c>
      <c r="BM706" s="40" t="s">
        <v>1196</v>
      </c>
    </row>
    <row r="707" spans="2:65" s="6" customFormat="1" ht="27" customHeight="1">
      <c r="B707" s="16"/>
      <c r="C707" s="102" t="s">
        <v>416</v>
      </c>
      <c r="D707" s="102" t="s">
        <v>99</v>
      </c>
      <c r="E707" s="100" t="s">
        <v>379</v>
      </c>
      <c r="F707" s="101" t="s">
        <v>1197</v>
      </c>
      <c r="G707" s="102" t="s">
        <v>108</v>
      </c>
      <c r="H707" s="103">
        <v>2</v>
      </c>
      <c r="I707" s="104"/>
      <c r="J707" s="104">
        <f>ROUND($I$707*$H$707,2)</f>
        <v>0</v>
      </c>
      <c r="K707" s="101"/>
      <c r="L707" s="105"/>
      <c r="M707" s="101"/>
      <c r="N707" s="106" t="s">
        <v>25</v>
      </c>
      <c r="O707" s="89">
        <v>0</v>
      </c>
      <c r="P707" s="89">
        <f>$O$707*$H$707</f>
        <v>0</v>
      </c>
      <c r="Q707" s="89">
        <v>0.01</v>
      </c>
      <c r="R707" s="89">
        <f>$Q$707*$H$707</f>
        <v>0.02</v>
      </c>
      <c r="S707" s="89">
        <v>0</v>
      </c>
      <c r="T707" s="90">
        <f>$S$707*$H$707</f>
        <v>0</v>
      </c>
      <c r="AR707" s="40" t="s">
        <v>165</v>
      </c>
      <c r="AT707" s="40" t="s">
        <v>99</v>
      </c>
      <c r="AU707" s="40" t="s">
        <v>38</v>
      </c>
      <c r="AY707" s="40" t="s">
        <v>88</v>
      </c>
      <c r="BE707" s="91">
        <f>IF($N$707="základní",$J$707,0)</f>
        <v>0</v>
      </c>
      <c r="BF707" s="91">
        <f>IF($N$707="snížená",$J$707,0)</f>
        <v>0</v>
      </c>
      <c r="BG707" s="91">
        <f>IF($N$707="zákl. přenesená",$J$707,0)</f>
        <v>0</v>
      </c>
      <c r="BH707" s="91">
        <f>IF($N$707="sníž. přenesená",$J$707,0)</f>
        <v>0</v>
      </c>
      <c r="BI707" s="91">
        <f>IF($N$707="nulová",$J$707,0)</f>
        <v>0</v>
      </c>
      <c r="BJ707" s="40" t="s">
        <v>37</v>
      </c>
      <c r="BK707" s="91">
        <f>ROUND($I$707*$H$707,2)</f>
        <v>0</v>
      </c>
      <c r="BL707" s="40" t="s">
        <v>129</v>
      </c>
      <c r="BM707" s="40" t="s">
        <v>1198</v>
      </c>
    </row>
    <row r="708" spans="2:65" s="6" customFormat="1" ht="15.75" customHeight="1">
      <c r="B708" s="16"/>
      <c r="C708" s="84" t="s">
        <v>418</v>
      </c>
      <c r="D708" s="84" t="s">
        <v>90</v>
      </c>
      <c r="E708" s="82" t="s">
        <v>381</v>
      </c>
      <c r="F708" s="83" t="s">
        <v>382</v>
      </c>
      <c r="G708" s="84" t="s">
        <v>209</v>
      </c>
      <c r="H708" s="85">
        <v>1</v>
      </c>
      <c r="I708" s="86"/>
      <c r="J708" s="86">
        <f>ROUND($I$708*$H$708,2)</f>
        <v>0</v>
      </c>
      <c r="K708" s="83"/>
      <c r="L708" s="16"/>
      <c r="M708" s="87"/>
      <c r="N708" s="88" t="s">
        <v>25</v>
      </c>
      <c r="O708" s="89">
        <v>1.907</v>
      </c>
      <c r="P708" s="89">
        <f>$O$708*$H$708</f>
        <v>1.907</v>
      </c>
      <c r="Q708" s="89">
        <v>4.4999999999999998E-2</v>
      </c>
      <c r="R708" s="89">
        <f>$Q$708*$H$708</f>
        <v>4.4999999999999998E-2</v>
      </c>
      <c r="S708" s="89">
        <v>0</v>
      </c>
      <c r="T708" s="90">
        <f>$S$708*$H$708</f>
        <v>0</v>
      </c>
      <c r="AR708" s="40" t="s">
        <v>129</v>
      </c>
      <c r="AT708" s="40" t="s">
        <v>90</v>
      </c>
      <c r="AU708" s="40" t="s">
        <v>38</v>
      </c>
      <c r="AY708" s="40" t="s">
        <v>88</v>
      </c>
      <c r="BE708" s="91">
        <f>IF($N$708="základní",$J$708,0)</f>
        <v>0</v>
      </c>
      <c r="BF708" s="91">
        <f>IF($N$708="snížená",$J$708,0)</f>
        <v>0</v>
      </c>
      <c r="BG708" s="91">
        <f>IF($N$708="zákl. přenesená",$J$708,0)</f>
        <v>0</v>
      </c>
      <c r="BH708" s="91">
        <f>IF($N$708="sníž. přenesená",$J$708,0)</f>
        <v>0</v>
      </c>
      <c r="BI708" s="91">
        <f>IF($N$708="nulová",$J$708,0)</f>
        <v>0</v>
      </c>
      <c r="BJ708" s="40" t="s">
        <v>37</v>
      </c>
      <c r="BK708" s="91">
        <f>ROUND($I$708*$H$708,2)</f>
        <v>0</v>
      </c>
      <c r="BL708" s="40" t="s">
        <v>129</v>
      </c>
      <c r="BM708" s="40" t="s">
        <v>1199</v>
      </c>
    </row>
    <row r="709" spans="2:65" s="6" customFormat="1" ht="15.75" customHeight="1">
      <c r="B709" s="16"/>
      <c r="C709" s="84" t="s">
        <v>419</v>
      </c>
      <c r="D709" s="84" t="s">
        <v>90</v>
      </c>
      <c r="E709" s="82" t="s">
        <v>1200</v>
      </c>
      <c r="F709" s="83" t="s">
        <v>1201</v>
      </c>
      <c r="G709" s="84" t="s">
        <v>93</v>
      </c>
      <c r="H709" s="85">
        <v>22.198</v>
      </c>
      <c r="I709" s="86"/>
      <c r="J709" s="86">
        <f>ROUND($I$709*$H$709,2)</f>
        <v>0</v>
      </c>
      <c r="K709" s="83"/>
      <c r="L709" s="16"/>
      <c r="M709" s="87"/>
      <c r="N709" s="88" t="s">
        <v>25</v>
      </c>
      <c r="O709" s="89">
        <v>0.60199999999999998</v>
      </c>
      <c r="P709" s="89">
        <f>$O$709*$H$709</f>
        <v>13.363196</v>
      </c>
      <c r="Q709" s="89">
        <v>1.0300000000000001E-3</v>
      </c>
      <c r="R709" s="89">
        <f>$Q$709*$H$709</f>
        <v>2.2863940000000003E-2</v>
      </c>
      <c r="S709" s="89">
        <v>3.5999999999999997E-2</v>
      </c>
      <c r="T709" s="90">
        <f>$S$709*$H$709</f>
        <v>0.79912799999999995</v>
      </c>
      <c r="AR709" s="40" t="s">
        <v>129</v>
      </c>
      <c r="AT709" s="40" t="s">
        <v>90</v>
      </c>
      <c r="AU709" s="40" t="s">
        <v>38</v>
      </c>
      <c r="AY709" s="40" t="s">
        <v>88</v>
      </c>
      <c r="BE709" s="91">
        <f>IF($N$709="základní",$J$709,0)</f>
        <v>0</v>
      </c>
      <c r="BF709" s="91">
        <f>IF($N$709="snížená",$J$709,0)</f>
        <v>0</v>
      </c>
      <c r="BG709" s="91">
        <f>IF($N$709="zákl. přenesená",$J$709,0)</f>
        <v>0</v>
      </c>
      <c r="BH709" s="91">
        <f>IF($N$709="sníž. přenesená",$J$709,0)</f>
        <v>0</v>
      </c>
      <c r="BI709" s="91">
        <f>IF($N$709="nulová",$J$709,0)</f>
        <v>0</v>
      </c>
      <c r="BJ709" s="40" t="s">
        <v>37</v>
      </c>
      <c r="BK709" s="91">
        <f>ROUND($I$709*$H$709,2)</f>
        <v>0</v>
      </c>
      <c r="BL709" s="40" t="s">
        <v>129</v>
      </c>
      <c r="BM709" s="40" t="s">
        <v>1202</v>
      </c>
    </row>
    <row r="710" spans="2:65" s="6" customFormat="1" ht="15.75" customHeight="1">
      <c r="B710" s="92"/>
      <c r="D710" s="93" t="s">
        <v>95</v>
      </c>
      <c r="E710" s="94"/>
      <c r="F710" s="94" t="s">
        <v>1155</v>
      </c>
      <c r="H710" s="95">
        <v>0.45</v>
      </c>
      <c r="L710" s="92"/>
      <c r="M710" s="96"/>
      <c r="T710" s="97"/>
      <c r="AT710" s="98" t="s">
        <v>95</v>
      </c>
      <c r="AU710" s="98" t="s">
        <v>38</v>
      </c>
      <c r="AV710" s="98" t="s">
        <v>38</v>
      </c>
      <c r="AW710" s="98" t="s">
        <v>52</v>
      </c>
      <c r="AX710" s="98" t="s">
        <v>36</v>
      </c>
      <c r="AY710" s="98" t="s">
        <v>88</v>
      </c>
    </row>
    <row r="711" spans="2:65" s="6" customFormat="1" ht="15.75" customHeight="1">
      <c r="B711" s="92"/>
      <c r="D711" s="107" t="s">
        <v>95</v>
      </c>
      <c r="E711" s="98"/>
      <c r="F711" s="94" t="s">
        <v>1156</v>
      </c>
      <c r="H711" s="95">
        <v>7.8375000000000004</v>
      </c>
      <c r="L711" s="92"/>
      <c r="M711" s="96"/>
      <c r="T711" s="97"/>
      <c r="AT711" s="98" t="s">
        <v>95</v>
      </c>
      <c r="AU711" s="98" t="s">
        <v>38</v>
      </c>
      <c r="AV711" s="98" t="s">
        <v>38</v>
      </c>
      <c r="AW711" s="98" t="s">
        <v>52</v>
      </c>
      <c r="AX711" s="98" t="s">
        <v>36</v>
      </c>
      <c r="AY711" s="98" t="s">
        <v>88</v>
      </c>
    </row>
    <row r="712" spans="2:65" s="6" customFormat="1" ht="15.75" customHeight="1">
      <c r="B712" s="92"/>
      <c r="D712" s="107" t="s">
        <v>95</v>
      </c>
      <c r="E712" s="98"/>
      <c r="F712" s="94" t="s">
        <v>1157</v>
      </c>
      <c r="H712" s="95">
        <v>2.2799999999999998</v>
      </c>
      <c r="L712" s="92"/>
      <c r="M712" s="96"/>
      <c r="T712" s="97"/>
      <c r="AT712" s="98" t="s">
        <v>95</v>
      </c>
      <c r="AU712" s="98" t="s">
        <v>38</v>
      </c>
      <c r="AV712" s="98" t="s">
        <v>38</v>
      </c>
      <c r="AW712" s="98" t="s">
        <v>52</v>
      </c>
      <c r="AX712" s="98" t="s">
        <v>36</v>
      </c>
      <c r="AY712" s="98" t="s">
        <v>88</v>
      </c>
    </row>
    <row r="713" spans="2:65" s="6" customFormat="1" ht="15.75" customHeight="1">
      <c r="B713" s="92"/>
      <c r="D713" s="107" t="s">
        <v>95</v>
      </c>
      <c r="E713" s="98"/>
      <c r="F713" s="94" t="s">
        <v>1158</v>
      </c>
      <c r="H713" s="95">
        <v>0.34</v>
      </c>
      <c r="L713" s="92"/>
      <c r="M713" s="96"/>
      <c r="T713" s="97"/>
      <c r="AT713" s="98" t="s">
        <v>95</v>
      </c>
      <c r="AU713" s="98" t="s">
        <v>38</v>
      </c>
      <c r="AV713" s="98" t="s">
        <v>38</v>
      </c>
      <c r="AW713" s="98" t="s">
        <v>52</v>
      </c>
      <c r="AX713" s="98" t="s">
        <v>36</v>
      </c>
      <c r="AY713" s="98" t="s">
        <v>88</v>
      </c>
    </row>
    <row r="714" spans="2:65" s="6" customFormat="1" ht="15.75" customHeight="1">
      <c r="B714" s="92"/>
      <c r="D714" s="107" t="s">
        <v>95</v>
      </c>
      <c r="E714" s="98"/>
      <c r="F714" s="94" t="s">
        <v>1159</v>
      </c>
      <c r="H714" s="95">
        <v>1.4</v>
      </c>
      <c r="L714" s="92"/>
      <c r="M714" s="96"/>
      <c r="T714" s="97"/>
      <c r="AT714" s="98" t="s">
        <v>95</v>
      </c>
      <c r="AU714" s="98" t="s">
        <v>38</v>
      </c>
      <c r="AV714" s="98" t="s">
        <v>38</v>
      </c>
      <c r="AW714" s="98" t="s">
        <v>52</v>
      </c>
      <c r="AX714" s="98" t="s">
        <v>36</v>
      </c>
      <c r="AY714" s="98" t="s">
        <v>88</v>
      </c>
    </row>
    <row r="715" spans="2:65" s="6" customFormat="1" ht="15.75" customHeight="1">
      <c r="B715" s="92"/>
      <c r="D715" s="107" t="s">
        <v>95</v>
      </c>
      <c r="E715" s="98"/>
      <c r="F715" s="94" t="s">
        <v>1160</v>
      </c>
      <c r="H715" s="95">
        <v>1.54</v>
      </c>
      <c r="L715" s="92"/>
      <c r="M715" s="96"/>
      <c r="T715" s="97"/>
      <c r="AT715" s="98" t="s">
        <v>95</v>
      </c>
      <c r="AU715" s="98" t="s">
        <v>38</v>
      </c>
      <c r="AV715" s="98" t="s">
        <v>38</v>
      </c>
      <c r="AW715" s="98" t="s">
        <v>52</v>
      </c>
      <c r="AX715" s="98" t="s">
        <v>36</v>
      </c>
      <c r="AY715" s="98" t="s">
        <v>88</v>
      </c>
    </row>
    <row r="716" spans="2:65" s="6" customFormat="1" ht="15.75" customHeight="1">
      <c r="B716" s="92"/>
      <c r="D716" s="107" t="s">
        <v>95</v>
      </c>
      <c r="E716" s="98"/>
      <c r="F716" s="94" t="s">
        <v>1162</v>
      </c>
      <c r="H716" s="95">
        <v>0.67500000000000004</v>
      </c>
      <c r="L716" s="92"/>
      <c r="M716" s="96"/>
      <c r="T716" s="97"/>
      <c r="AT716" s="98" t="s">
        <v>95</v>
      </c>
      <c r="AU716" s="98" t="s">
        <v>38</v>
      </c>
      <c r="AV716" s="98" t="s">
        <v>38</v>
      </c>
      <c r="AW716" s="98" t="s">
        <v>52</v>
      </c>
      <c r="AX716" s="98" t="s">
        <v>36</v>
      </c>
      <c r="AY716" s="98" t="s">
        <v>88</v>
      </c>
    </row>
    <row r="717" spans="2:65" s="6" customFormat="1" ht="15.75" customHeight="1">
      <c r="B717" s="92"/>
      <c r="D717" s="107" t="s">
        <v>95</v>
      </c>
      <c r="E717" s="98"/>
      <c r="F717" s="94" t="s">
        <v>1163</v>
      </c>
      <c r="H717" s="95">
        <v>1.62</v>
      </c>
      <c r="L717" s="92"/>
      <c r="M717" s="96"/>
      <c r="T717" s="97"/>
      <c r="AT717" s="98" t="s">
        <v>95</v>
      </c>
      <c r="AU717" s="98" t="s">
        <v>38</v>
      </c>
      <c r="AV717" s="98" t="s">
        <v>38</v>
      </c>
      <c r="AW717" s="98" t="s">
        <v>52</v>
      </c>
      <c r="AX717" s="98" t="s">
        <v>36</v>
      </c>
      <c r="AY717" s="98" t="s">
        <v>88</v>
      </c>
    </row>
    <row r="718" spans="2:65" s="6" customFormat="1" ht="15.75" customHeight="1">
      <c r="B718" s="92"/>
      <c r="D718" s="107" t="s">
        <v>95</v>
      </c>
      <c r="E718" s="98"/>
      <c r="F718" s="94" t="s">
        <v>1164</v>
      </c>
      <c r="H718" s="95">
        <v>2.7</v>
      </c>
      <c r="L718" s="92"/>
      <c r="M718" s="96"/>
      <c r="T718" s="97"/>
      <c r="AT718" s="98" t="s">
        <v>95</v>
      </c>
      <c r="AU718" s="98" t="s">
        <v>38</v>
      </c>
      <c r="AV718" s="98" t="s">
        <v>38</v>
      </c>
      <c r="AW718" s="98" t="s">
        <v>52</v>
      </c>
      <c r="AX718" s="98" t="s">
        <v>36</v>
      </c>
      <c r="AY718" s="98" t="s">
        <v>88</v>
      </c>
    </row>
    <row r="719" spans="2:65" s="6" customFormat="1" ht="15.75" customHeight="1">
      <c r="B719" s="92"/>
      <c r="D719" s="107" t="s">
        <v>95</v>
      </c>
      <c r="E719" s="98"/>
      <c r="F719" s="94" t="s">
        <v>1165</v>
      </c>
      <c r="H719" s="95">
        <v>1.76</v>
      </c>
      <c r="L719" s="92"/>
      <c r="M719" s="96"/>
      <c r="T719" s="97"/>
      <c r="AT719" s="98" t="s">
        <v>95</v>
      </c>
      <c r="AU719" s="98" t="s">
        <v>38</v>
      </c>
      <c r="AV719" s="98" t="s">
        <v>38</v>
      </c>
      <c r="AW719" s="98" t="s">
        <v>52</v>
      </c>
      <c r="AX719" s="98" t="s">
        <v>36</v>
      </c>
      <c r="AY719" s="98" t="s">
        <v>88</v>
      </c>
    </row>
    <row r="720" spans="2:65" s="6" customFormat="1" ht="15.75" customHeight="1">
      <c r="B720" s="92"/>
      <c r="D720" s="107" t="s">
        <v>95</v>
      </c>
      <c r="E720" s="98"/>
      <c r="F720" s="94" t="s">
        <v>1166</v>
      </c>
      <c r="H720" s="95">
        <v>0.96</v>
      </c>
      <c r="L720" s="92"/>
      <c r="M720" s="96"/>
      <c r="T720" s="97"/>
      <c r="AT720" s="98" t="s">
        <v>95</v>
      </c>
      <c r="AU720" s="98" t="s">
        <v>38</v>
      </c>
      <c r="AV720" s="98" t="s">
        <v>38</v>
      </c>
      <c r="AW720" s="98" t="s">
        <v>52</v>
      </c>
      <c r="AX720" s="98" t="s">
        <v>36</v>
      </c>
      <c r="AY720" s="98" t="s">
        <v>88</v>
      </c>
    </row>
    <row r="721" spans="2:65" s="6" customFormat="1" ht="15.75" customHeight="1">
      <c r="B721" s="92"/>
      <c r="D721" s="107" t="s">
        <v>95</v>
      </c>
      <c r="E721" s="98"/>
      <c r="F721" s="94" t="s">
        <v>705</v>
      </c>
      <c r="H721" s="95">
        <v>0.63585000000000003</v>
      </c>
      <c r="L721" s="92"/>
      <c r="M721" s="96"/>
      <c r="T721" s="97"/>
      <c r="AT721" s="98" t="s">
        <v>95</v>
      </c>
      <c r="AU721" s="98" t="s">
        <v>38</v>
      </c>
      <c r="AV721" s="98" t="s">
        <v>38</v>
      </c>
      <c r="AW721" s="98" t="s">
        <v>52</v>
      </c>
      <c r="AX721" s="98" t="s">
        <v>36</v>
      </c>
      <c r="AY721" s="98" t="s">
        <v>88</v>
      </c>
    </row>
    <row r="722" spans="2:65" s="6" customFormat="1" ht="15.75" customHeight="1">
      <c r="B722" s="16"/>
      <c r="C722" s="81" t="s">
        <v>420</v>
      </c>
      <c r="D722" s="81" t="s">
        <v>90</v>
      </c>
      <c r="E722" s="82" t="s">
        <v>1203</v>
      </c>
      <c r="F722" s="83" t="s">
        <v>1204</v>
      </c>
      <c r="G722" s="84" t="s">
        <v>93</v>
      </c>
      <c r="H722" s="85">
        <v>113.988</v>
      </c>
      <c r="I722" s="86"/>
      <c r="J722" s="86">
        <f>ROUND($I$722*$H$722,2)</f>
        <v>0</v>
      </c>
      <c r="K722" s="83"/>
      <c r="L722" s="16"/>
      <c r="M722" s="87"/>
      <c r="N722" s="88" t="s">
        <v>25</v>
      </c>
      <c r="O722" s="89">
        <v>0.45900000000000002</v>
      </c>
      <c r="P722" s="89">
        <f>$O$722*$H$722</f>
        <v>52.320492000000002</v>
      </c>
      <c r="Q722" s="89">
        <v>9.3999999999999997E-4</v>
      </c>
      <c r="R722" s="89">
        <f>$Q$722*$H$722</f>
        <v>0.10714872</v>
      </c>
      <c r="S722" s="89">
        <v>3.2000000000000001E-2</v>
      </c>
      <c r="T722" s="90">
        <f>$S$722*$H$722</f>
        <v>3.6476160000000002</v>
      </c>
      <c r="AR722" s="40" t="s">
        <v>129</v>
      </c>
      <c r="AT722" s="40" t="s">
        <v>90</v>
      </c>
      <c r="AU722" s="40" t="s">
        <v>38</v>
      </c>
      <c r="AY722" s="6" t="s">
        <v>88</v>
      </c>
      <c r="BE722" s="91">
        <f>IF($N$722="základní",$J$722,0)</f>
        <v>0</v>
      </c>
      <c r="BF722" s="91">
        <f>IF($N$722="snížená",$J$722,0)</f>
        <v>0</v>
      </c>
      <c r="BG722" s="91">
        <f>IF($N$722="zákl. přenesená",$J$722,0)</f>
        <v>0</v>
      </c>
      <c r="BH722" s="91">
        <f>IF($N$722="sníž. přenesená",$J$722,0)</f>
        <v>0</v>
      </c>
      <c r="BI722" s="91">
        <f>IF($N$722="nulová",$J$722,0)</f>
        <v>0</v>
      </c>
      <c r="BJ722" s="40" t="s">
        <v>37</v>
      </c>
      <c r="BK722" s="91">
        <f>ROUND($I$722*$H$722,2)</f>
        <v>0</v>
      </c>
      <c r="BL722" s="40" t="s">
        <v>129</v>
      </c>
      <c r="BM722" s="40" t="s">
        <v>1205</v>
      </c>
    </row>
    <row r="723" spans="2:65" s="6" customFormat="1" ht="15.75" customHeight="1">
      <c r="B723" s="92"/>
      <c r="D723" s="93" t="s">
        <v>95</v>
      </c>
      <c r="E723" s="94"/>
      <c r="F723" s="94" t="s">
        <v>1152</v>
      </c>
      <c r="H723" s="95">
        <v>61.5</v>
      </c>
      <c r="L723" s="92"/>
      <c r="M723" s="96"/>
      <c r="T723" s="97"/>
      <c r="AT723" s="98" t="s">
        <v>95</v>
      </c>
      <c r="AU723" s="98" t="s">
        <v>38</v>
      </c>
      <c r="AV723" s="98" t="s">
        <v>38</v>
      </c>
      <c r="AW723" s="98" t="s">
        <v>52</v>
      </c>
      <c r="AX723" s="98" t="s">
        <v>36</v>
      </c>
      <c r="AY723" s="98" t="s">
        <v>88</v>
      </c>
    </row>
    <row r="724" spans="2:65" s="6" customFormat="1" ht="15.75" customHeight="1">
      <c r="B724" s="92"/>
      <c r="D724" s="107" t="s">
        <v>95</v>
      </c>
      <c r="E724" s="98"/>
      <c r="F724" s="94" t="s">
        <v>1153</v>
      </c>
      <c r="H724" s="95">
        <v>26.324999999999999</v>
      </c>
      <c r="L724" s="92"/>
      <c r="M724" s="96"/>
      <c r="T724" s="97"/>
      <c r="AT724" s="98" t="s">
        <v>95</v>
      </c>
      <c r="AU724" s="98" t="s">
        <v>38</v>
      </c>
      <c r="AV724" s="98" t="s">
        <v>38</v>
      </c>
      <c r="AW724" s="98" t="s">
        <v>52</v>
      </c>
      <c r="AX724" s="98" t="s">
        <v>36</v>
      </c>
      <c r="AY724" s="98" t="s">
        <v>88</v>
      </c>
    </row>
    <row r="725" spans="2:65" s="6" customFormat="1" ht="15.75" customHeight="1">
      <c r="B725" s="92"/>
      <c r="D725" s="107" t="s">
        <v>95</v>
      </c>
      <c r="E725" s="98"/>
      <c r="F725" s="94" t="s">
        <v>1154</v>
      </c>
      <c r="H725" s="95">
        <v>23.76</v>
      </c>
      <c r="L725" s="92"/>
      <c r="M725" s="96"/>
      <c r="T725" s="97"/>
      <c r="AT725" s="98" t="s">
        <v>95</v>
      </c>
      <c r="AU725" s="98" t="s">
        <v>38</v>
      </c>
      <c r="AV725" s="98" t="s">
        <v>38</v>
      </c>
      <c r="AW725" s="98" t="s">
        <v>52</v>
      </c>
      <c r="AX725" s="98" t="s">
        <v>36</v>
      </c>
      <c r="AY725" s="98" t="s">
        <v>88</v>
      </c>
    </row>
    <row r="726" spans="2:65" s="6" customFormat="1" ht="15.75" customHeight="1">
      <c r="B726" s="92"/>
      <c r="D726" s="107" t="s">
        <v>95</v>
      </c>
      <c r="E726" s="98"/>
      <c r="F726" s="94" t="s">
        <v>1161</v>
      </c>
      <c r="H726" s="95">
        <v>2.4024999999999999</v>
      </c>
      <c r="L726" s="92"/>
      <c r="M726" s="96"/>
      <c r="T726" s="97"/>
      <c r="AT726" s="98" t="s">
        <v>95</v>
      </c>
      <c r="AU726" s="98" t="s">
        <v>38</v>
      </c>
      <c r="AV726" s="98" t="s">
        <v>38</v>
      </c>
      <c r="AW726" s="98" t="s">
        <v>52</v>
      </c>
      <c r="AX726" s="98" t="s">
        <v>36</v>
      </c>
      <c r="AY726" s="98" t="s">
        <v>88</v>
      </c>
    </row>
    <row r="727" spans="2:65" s="6" customFormat="1" ht="15.75" customHeight="1">
      <c r="B727" s="16"/>
      <c r="C727" s="81" t="s">
        <v>425</v>
      </c>
      <c r="D727" s="81" t="s">
        <v>90</v>
      </c>
      <c r="E727" s="82" t="s">
        <v>392</v>
      </c>
      <c r="F727" s="83" t="s">
        <v>393</v>
      </c>
      <c r="G727" s="84" t="s">
        <v>108</v>
      </c>
      <c r="H727" s="85">
        <v>3</v>
      </c>
      <c r="I727" s="86"/>
      <c r="J727" s="86">
        <f>ROUND($I$727*$H$727,2)</f>
        <v>0</v>
      </c>
      <c r="K727" s="83"/>
      <c r="L727" s="16"/>
      <c r="M727" s="87"/>
      <c r="N727" s="88" t="s">
        <v>25</v>
      </c>
      <c r="O727" s="89">
        <v>7.4870000000000001</v>
      </c>
      <c r="P727" s="89">
        <f>$O$727*$H$727</f>
        <v>22.460999999999999</v>
      </c>
      <c r="Q727" s="89">
        <v>8.7000000000000001E-4</v>
      </c>
      <c r="R727" s="89">
        <f>$Q$727*$H$727</f>
        <v>2.6099999999999999E-3</v>
      </c>
      <c r="S727" s="89">
        <v>0</v>
      </c>
      <c r="T727" s="90">
        <f>$S$727*$H$727</f>
        <v>0</v>
      </c>
      <c r="AR727" s="40" t="s">
        <v>129</v>
      </c>
      <c r="AT727" s="40" t="s">
        <v>90</v>
      </c>
      <c r="AU727" s="40" t="s">
        <v>38</v>
      </c>
      <c r="AY727" s="6" t="s">
        <v>88</v>
      </c>
      <c r="BE727" s="91">
        <f>IF($N$727="základní",$J$727,0)</f>
        <v>0</v>
      </c>
      <c r="BF727" s="91">
        <f>IF($N$727="snížená",$J$727,0)</f>
        <v>0</v>
      </c>
      <c r="BG727" s="91">
        <f>IF($N$727="zákl. přenesená",$J$727,0)</f>
        <v>0</v>
      </c>
      <c r="BH727" s="91">
        <f>IF($N$727="sníž. přenesená",$J$727,0)</f>
        <v>0</v>
      </c>
      <c r="BI727" s="91">
        <f>IF($N$727="nulová",$J$727,0)</f>
        <v>0</v>
      </c>
      <c r="BJ727" s="40" t="s">
        <v>37</v>
      </c>
      <c r="BK727" s="91">
        <f>ROUND($I$727*$H$727,2)</f>
        <v>0</v>
      </c>
      <c r="BL727" s="40" t="s">
        <v>129</v>
      </c>
      <c r="BM727" s="40" t="s">
        <v>1206</v>
      </c>
    </row>
    <row r="728" spans="2:65" s="6" customFormat="1" ht="15.75" customHeight="1">
      <c r="B728" s="92"/>
      <c r="D728" s="93" t="s">
        <v>95</v>
      </c>
      <c r="E728" s="94"/>
      <c r="F728" s="94" t="s">
        <v>1207</v>
      </c>
      <c r="H728" s="95">
        <v>1</v>
      </c>
      <c r="L728" s="92"/>
      <c r="M728" s="96"/>
      <c r="T728" s="97"/>
      <c r="AT728" s="98" t="s">
        <v>95</v>
      </c>
      <c r="AU728" s="98" t="s">
        <v>38</v>
      </c>
      <c r="AV728" s="98" t="s">
        <v>38</v>
      </c>
      <c r="AW728" s="98" t="s">
        <v>52</v>
      </c>
      <c r="AX728" s="98" t="s">
        <v>36</v>
      </c>
      <c r="AY728" s="98" t="s">
        <v>88</v>
      </c>
    </row>
    <row r="729" spans="2:65" s="6" customFormat="1" ht="15.75" customHeight="1">
      <c r="B729" s="92"/>
      <c r="D729" s="107" t="s">
        <v>95</v>
      </c>
      <c r="E729" s="98"/>
      <c r="F729" s="94" t="s">
        <v>1208</v>
      </c>
      <c r="H729" s="95">
        <v>1</v>
      </c>
      <c r="L729" s="92"/>
      <c r="M729" s="96"/>
      <c r="T729" s="97"/>
      <c r="AT729" s="98" t="s">
        <v>95</v>
      </c>
      <c r="AU729" s="98" t="s">
        <v>38</v>
      </c>
      <c r="AV729" s="98" t="s">
        <v>38</v>
      </c>
      <c r="AW729" s="98" t="s">
        <v>52</v>
      </c>
      <c r="AX729" s="98" t="s">
        <v>36</v>
      </c>
      <c r="AY729" s="98" t="s">
        <v>88</v>
      </c>
    </row>
    <row r="730" spans="2:65" s="6" customFormat="1" ht="15.75" customHeight="1">
      <c r="B730" s="92"/>
      <c r="D730" s="107" t="s">
        <v>95</v>
      </c>
      <c r="E730" s="98"/>
      <c r="F730" s="94" t="s">
        <v>1209</v>
      </c>
      <c r="H730" s="95">
        <v>1</v>
      </c>
      <c r="L730" s="92"/>
      <c r="M730" s="96"/>
      <c r="T730" s="97"/>
      <c r="AT730" s="98" t="s">
        <v>95</v>
      </c>
      <c r="AU730" s="98" t="s">
        <v>38</v>
      </c>
      <c r="AV730" s="98" t="s">
        <v>38</v>
      </c>
      <c r="AW730" s="98" t="s">
        <v>52</v>
      </c>
      <c r="AX730" s="98" t="s">
        <v>36</v>
      </c>
      <c r="AY730" s="98" t="s">
        <v>88</v>
      </c>
    </row>
    <row r="731" spans="2:65" s="6" customFormat="1" ht="39" customHeight="1">
      <c r="B731" s="16"/>
      <c r="C731" s="99" t="s">
        <v>426</v>
      </c>
      <c r="D731" s="99" t="s">
        <v>99</v>
      </c>
      <c r="E731" s="100" t="s">
        <v>1210</v>
      </c>
      <c r="F731" s="101" t="s">
        <v>1211</v>
      </c>
      <c r="G731" s="102" t="s">
        <v>108</v>
      </c>
      <c r="H731" s="103">
        <v>1</v>
      </c>
      <c r="I731" s="104"/>
      <c r="J731" s="104">
        <f>ROUND($I$731*$H$731,2)</f>
        <v>0</v>
      </c>
      <c r="K731" s="101"/>
      <c r="L731" s="105"/>
      <c r="M731" s="101"/>
      <c r="N731" s="106" t="s">
        <v>25</v>
      </c>
      <c r="O731" s="89">
        <v>0</v>
      </c>
      <c r="P731" s="89">
        <f>$O$731*$H$731</f>
        <v>0</v>
      </c>
      <c r="Q731" s="89">
        <v>7.3999999999999996E-2</v>
      </c>
      <c r="R731" s="89">
        <f>$Q$731*$H$731</f>
        <v>7.3999999999999996E-2</v>
      </c>
      <c r="S731" s="89">
        <v>0</v>
      </c>
      <c r="T731" s="90">
        <f>$S$731*$H$731</f>
        <v>0</v>
      </c>
      <c r="AR731" s="40" t="s">
        <v>165</v>
      </c>
      <c r="AT731" s="40" t="s">
        <v>99</v>
      </c>
      <c r="AU731" s="40" t="s">
        <v>38</v>
      </c>
      <c r="AY731" s="6" t="s">
        <v>88</v>
      </c>
      <c r="BE731" s="91">
        <f>IF($N$731="základní",$J$731,0)</f>
        <v>0</v>
      </c>
      <c r="BF731" s="91">
        <f>IF($N$731="snížená",$J$731,0)</f>
        <v>0</v>
      </c>
      <c r="BG731" s="91">
        <f>IF($N$731="zákl. přenesená",$J$731,0)</f>
        <v>0</v>
      </c>
      <c r="BH731" s="91">
        <f>IF($N$731="sníž. přenesená",$J$731,0)</f>
        <v>0</v>
      </c>
      <c r="BI731" s="91">
        <f>IF($N$731="nulová",$J$731,0)</f>
        <v>0</v>
      </c>
      <c r="BJ731" s="40" t="s">
        <v>37</v>
      </c>
      <c r="BK731" s="91">
        <f>ROUND($I$731*$H$731,2)</f>
        <v>0</v>
      </c>
      <c r="BL731" s="40" t="s">
        <v>129</v>
      </c>
      <c r="BM731" s="40" t="s">
        <v>1212</v>
      </c>
    </row>
    <row r="732" spans="2:65" s="6" customFormat="1" ht="27" customHeight="1">
      <c r="B732" s="16"/>
      <c r="C732" s="102" t="s">
        <v>427</v>
      </c>
      <c r="D732" s="102" t="s">
        <v>99</v>
      </c>
      <c r="E732" s="100" t="s">
        <v>1213</v>
      </c>
      <c r="F732" s="101" t="s">
        <v>1214</v>
      </c>
      <c r="G732" s="102" t="s">
        <v>108</v>
      </c>
      <c r="H732" s="103">
        <v>1</v>
      </c>
      <c r="I732" s="104"/>
      <c r="J732" s="104">
        <f>ROUND($I$732*$H$732,2)</f>
        <v>0</v>
      </c>
      <c r="K732" s="101"/>
      <c r="L732" s="105"/>
      <c r="M732" s="101"/>
      <c r="N732" s="106" t="s">
        <v>25</v>
      </c>
      <c r="O732" s="89">
        <v>0</v>
      </c>
      <c r="P732" s="89">
        <f>$O$732*$H$732</f>
        <v>0</v>
      </c>
      <c r="Q732" s="89">
        <v>7.3999999999999996E-2</v>
      </c>
      <c r="R732" s="89">
        <f>$Q$732*$H$732</f>
        <v>7.3999999999999996E-2</v>
      </c>
      <c r="S732" s="89">
        <v>0</v>
      </c>
      <c r="T732" s="90">
        <f>$S$732*$H$732</f>
        <v>0</v>
      </c>
      <c r="AR732" s="40" t="s">
        <v>165</v>
      </c>
      <c r="AT732" s="40" t="s">
        <v>99</v>
      </c>
      <c r="AU732" s="40" t="s">
        <v>38</v>
      </c>
      <c r="AY732" s="40" t="s">
        <v>88</v>
      </c>
      <c r="BE732" s="91">
        <f>IF($N$732="základní",$J$732,0)</f>
        <v>0</v>
      </c>
      <c r="BF732" s="91">
        <f>IF($N$732="snížená",$J$732,0)</f>
        <v>0</v>
      </c>
      <c r="BG732" s="91">
        <f>IF($N$732="zákl. přenesená",$J$732,0)</f>
        <v>0</v>
      </c>
      <c r="BH732" s="91">
        <f>IF($N$732="sníž. přenesená",$J$732,0)</f>
        <v>0</v>
      </c>
      <c r="BI732" s="91">
        <f>IF($N$732="nulová",$J$732,0)</f>
        <v>0</v>
      </c>
      <c r="BJ732" s="40" t="s">
        <v>37</v>
      </c>
      <c r="BK732" s="91">
        <f>ROUND($I$732*$H$732,2)</f>
        <v>0</v>
      </c>
      <c r="BL732" s="40" t="s">
        <v>129</v>
      </c>
      <c r="BM732" s="40" t="s">
        <v>1215</v>
      </c>
    </row>
    <row r="733" spans="2:65" s="6" customFormat="1" ht="27" customHeight="1">
      <c r="B733" s="16"/>
      <c r="C733" s="102" t="s">
        <v>428</v>
      </c>
      <c r="D733" s="102" t="s">
        <v>99</v>
      </c>
      <c r="E733" s="100" t="s">
        <v>1216</v>
      </c>
      <c r="F733" s="101" t="s">
        <v>1217</v>
      </c>
      <c r="G733" s="102" t="s">
        <v>108</v>
      </c>
      <c r="H733" s="103">
        <v>1</v>
      </c>
      <c r="I733" s="104"/>
      <c r="J733" s="104">
        <f>ROUND($I$733*$H$733,2)</f>
        <v>0</v>
      </c>
      <c r="K733" s="101"/>
      <c r="L733" s="105"/>
      <c r="M733" s="101"/>
      <c r="N733" s="106" t="s">
        <v>25</v>
      </c>
      <c r="O733" s="89">
        <v>0</v>
      </c>
      <c r="P733" s="89">
        <f>$O$733*$H$733</f>
        <v>0</v>
      </c>
      <c r="Q733" s="89">
        <v>7.3999999999999996E-2</v>
      </c>
      <c r="R733" s="89">
        <f>$Q$733*$H$733</f>
        <v>7.3999999999999996E-2</v>
      </c>
      <c r="S733" s="89">
        <v>0</v>
      </c>
      <c r="T733" s="90">
        <f>$S$733*$H$733</f>
        <v>0</v>
      </c>
      <c r="AR733" s="40" t="s">
        <v>165</v>
      </c>
      <c r="AT733" s="40" t="s">
        <v>99</v>
      </c>
      <c r="AU733" s="40" t="s">
        <v>38</v>
      </c>
      <c r="AY733" s="40" t="s">
        <v>88</v>
      </c>
      <c r="BE733" s="91">
        <f>IF($N$733="základní",$J$733,0)</f>
        <v>0</v>
      </c>
      <c r="BF733" s="91">
        <f>IF($N$733="snížená",$J$733,0)</f>
        <v>0</v>
      </c>
      <c r="BG733" s="91">
        <f>IF($N$733="zákl. přenesená",$J$733,0)</f>
        <v>0</v>
      </c>
      <c r="BH733" s="91">
        <f>IF($N$733="sníž. přenesená",$J$733,0)</f>
        <v>0</v>
      </c>
      <c r="BI733" s="91">
        <f>IF($N$733="nulová",$J$733,0)</f>
        <v>0</v>
      </c>
      <c r="BJ733" s="40" t="s">
        <v>37</v>
      </c>
      <c r="BK733" s="91">
        <f>ROUND($I$733*$H$733,2)</f>
        <v>0</v>
      </c>
      <c r="BL733" s="40" t="s">
        <v>129</v>
      </c>
      <c r="BM733" s="40" t="s">
        <v>1218</v>
      </c>
    </row>
    <row r="734" spans="2:65" s="6" customFormat="1" ht="15.75" customHeight="1">
      <c r="B734" s="16"/>
      <c r="C734" s="84" t="s">
        <v>429</v>
      </c>
      <c r="D734" s="84" t="s">
        <v>90</v>
      </c>
      <c r="E734" s="82" t="s">
        <v>1219</v>
      </c>
      <c r="F734" s="83" t="s">
        <v>1220</v>
      </c>
      <c r="G734" s="84" t="s">
        <v>108</v>
      </c>
      <c r="H734" s="85">
        <v>1</v>
      </c>
      <c r="I734" s="86"/>
      <c r="J734" s="86">
        <f>ROUND($I$734*$H$734,2)</f>
        <v>0</v>
      </c>
      <c r="K734" s="83"/>
      <c r="L734" s="16"/>
      <c r="M734" s="87"/>
      <c r="N734" s="88" t="s">
        <v>25</v>
      </c>
      <c r="O734" s="89">
        <v>9.5890000000000004</v>
      </c>
      <c r="P734" s="89">
        <f>$O$734*$H$734</f>
        <v>9.5890000000000004</v>
      </c>
      <c r="Q734" s="89">
        <v>8.0999999999999996E-4</v>
      </c>
      <c r="R734" s="89">
        <f>$Q$734*$H$734</f>
        <v>8.0999999999999996E-4</v>
      </c>
      <c r="S734" s="89">
        <v>0</v>
      </c>
      <c r="T734" s="90">
        <f>$S$734*$H$734</f>
        <v>0</v>
      </c>
      <c r="AR734" s="40" t="s">
        <v>129</v>
      </c>
      <c r="AT734" s="40" t="s">
        <v>90</v>
      </c>
      <c r="AU734" s="40" t="s">
        <v>38</v>
      </c>
      <c r="AY734" s="40" t="s">
        <v>88</v>
      </c>
      <c r="BE734" s="91">
        <f>IF($N$734="základní",$J$734,0)</f>
        <v>0</v>
      </c>
      <c r="BF734" s="91">
        <f>IF($N$734="snížená",$J$734,0)</f>
        <v>0</v>
      </c>
      <c r="BG734" s="91">
        <f>IF($N$734="zákl. přenesená",$J$734,0)</f>
        <v>0</v>
      </c>
      <c r="BH734" s="91">
        <f>IF($N$734="sníž. přenesená",$J$734,0)</f>
        <v>0</v>
      </c>
      <c r="BI734" s="91">
        <f>IF($N$734="nulová",$J$734,0)</f>
        <v>0</v>
      </c>
      <c r="BJ734" s="40" t="s">
        <v>37</v>
      </c>
      <c r="BK734" s="91">
        <f>ROUND($I$734*$H$734,2)</f>
        <v>0</v>
      </c>
      <c r="BL734" s="40" t="s">
        <v>129</v>
      </c>
      <c r="BM734" s="40" t="s">
        <v>1221</v>
      </c>
    </row>
    <row r="735" spans="2:65" s="6" customFormat="1" ht="15.75" customHeight="1">
      <c r="B735" s="92"/>
      <c r="D735" s="93" t="s">
        <v>95</v>
      </c>
      <c r="E735" s="94"/>
      <c r="F735" s="94" t="s">
        <v>1222</v>
      </c>
      <c r="H735" s="95">
        <v>1</v>
      </c>
      <c r="L735" s="92"/>
      <c r="M735" s="96"/>
      <c r="T735" s="97"/>
      <c r="AT735" s="98" t="s">
        <v>95</v>
      </c>
      <c r="AU735" s="98" t="s">
        <v>38</v>
      </c>
      <c r="AV735" s="98" t="s">
        <v>38</v>
      </c>
      <c r="AW735" s="98" t="s">
        <v>52</v>
      </c>
      <c r="AX735" s="98" t="s">
        <v>36</v>
      </c>
      <c r="AY735" s="98" t="s">
        <v>88</v>
      </c>
    </row>
    <row r="736" spans="2:65" s="6" customFormat="1" ht="39" customHeight="1">
      <c r="B736" s="16"/>
      <c r="C736" s="99" t="s">
        <v>430</v>
      </c>
      <c r="D736" s="99" t="s">
        <v>99</v>
      </c>
      <c r="E736" s="100" t="s">
        <v>1223</v>
      </c>
      <c r="F736" s="101" t="s">
        <v>1224</v>
      </c>
      <c r="G736" s="102" t="s">
        <v>108</v>
      </c>
      <c r="H736" s="103">
        <v>1</v>
      </c>
      <c r="I736" s="104"/>
      <c r="J736" s="104">
        <f>ROUND($I$736*$H$736,2)</f>
        <v>0</v>
      </c>
      <c r="K736" s="101"/>
      <c r="L736" s="105"/>
      <c r="M736" s="101"/>
      <c r="N736" s="106" t="s">
        <v>25</v>
      </c>
      <c r="O736" s="89">
        <v>0</v>
      </c>
      <c r="P736" s="89">
        <f>$O$736*$H$736</f>
        <v>0</v>
      </c>
      <c r="Q736" s="89">
        <v>7.3999999999999996E-2</v>
      </c>
      <c r="R736" s="89">
        <f>$Q$736*$H$736</f>
        <v>7.3999999999999996E-2</v>
      </c>
      <c r="S736" s="89">
        <v>0</v>
      </c>
      <c r="T736" s="90">
        <f>$S$736*$H$736</f>
        <v>0</v>
      </c>
      <c r="AR736" s="40" t="s">
        <v>165</v>
      </c>
      <c r="AT736" s="40" t="s">
        <v>99</v>
      </c>
      <c r="AU736" s="40" t="s">
        <v>38</v>
      </c>
      <c r="AY736" s="6" t="s">
        <v>88</v>
      </c>
      <c r="BE736" s="91">
        <f>IF($N$736="základní",$J$736,0)</f>
        <v>0</v>
      </c>
      <c r="BF736" s="91">
        <f>IF($N$736="snížená",$J$736,0)</f>
        <v>0</v>
      </c>
      <c r="BG736" s="91">
        <f>IF($N$736="zákl. přenesená",$J$736,0)</f>
        <v>0</v>
      </c>
      <c r="BH736" s="91">
        <f>IF($N$736="sníž. přenesená",$J$736,0)</f>
        <v>0</v>
      </c>
      <c r="BI736" s="91">
        <f>IF($N$736="nulová",$J$736,0)</f>
        <v>0</v>
      </c>
      <c r="BJ736" s="40" t="s">
        <v>37</v>
      </c>
      <c r="BK736" s="91">
        <f>ROUND($I$736*$H$736,2)</f>
        <v>0</v>
      </c>
      <c r="BL736" s="40" t="s">
        <v>129</v>
      </c>
      <c r="BM736" s="40" t="s">
        <v>1225</v>
      </c>
    </row>
    <row r="737" spans="2:65" s="6" customFormat="1" ht="15.75" customHeight="1">
      <c r="B737" s="16"/>
      <c r="C737" s="84" t="s">
        <v>431</v>
      </c>
      <c r="D737" s="84" t="s">
        <v>90</v>
      </c>
      <c r="E737" s="82" t="s">
        <v>396</v>
      </c>
      <c r="F737" s="83" t="s">
        <v>397</v>
      </c>
      <c r="G737" s="84" t="s">
        <v>108</v>
      </c>
      <c r="H737" s="85">
        <v>2</v>
      </c>
      <c r="I737" s="86"/>
      <c r="J737" s="86">
        <f>ROUND($I$737*$H$737,2)</f>
        <v>0</v>
      </c>
      <c r="K737" s="83"/>
      <c r="L737" s="16"/>
      <c r="M737" s="87"/>
      <c r="N737" s="88" t="s">
        <v>25</v>
      </c>
      <c r="O737" s="89">
        <v>0.46500000000000002</v>
      </c>
      <c r="P737" s="89">
        <f>$O$737*$H$737</f>
        <v>0.93</v>
      </c>
      <c r="Q737" s="89">
        <v>0</v>
      </c>
      <c r="R737" s="89">
        <f>$Q$737*$H$737</f>
        <v>0</v>
      </c>
      <c r="S737" s="89">
        <v>0</v>
      </c>
      <c r="T737" s="90">
        <f>$S$737*$H$737</f>
        <v>0</v>
      </c>
      <c r="AR737" s="40" t="s">
        <v>129</v>
      </c>
      <c r="AT737" s="40" t="s">
        <v>90</v>
      </c>
      <c r="AU737" s="40" t="s">
        <v>38</v>
      </c>
      <c r="AY737" s="40" t="s">
        <v>88</v>
      </c>
      <c r="BE737" s="91">
        <f>IF($N$737="základní",$J$737,0)</f>
        <v>0</v>
      </c>
      <c r="BF737" s="91">
        <f>IF($N$737="snížená",$J$737,0)</f>
        <v>0</v>
      </c>
      <c r="BG737" s="91">
        <f>IF($N$737="zákl. přenesená",$J$737,0)</f>
        <v>0</v>
      </c>
      <c r="BH737" s="91">
        <f>IF($N$737="sníž. přenesená",$J$737,0)</f>
        <v>0</v>
      </c>
      <c r="BI737" s="91">
        <f>IF($N$737="nulová",$J$737,0)</f>
        <v>0</v>
      </c>
      <c r="BJ737" s="40" t="s">
        <v>37</v>
      </c>
      <c r="BK737" s="91">
        <f>ROUND($I$737*$H$737,2)</f>
        <v>0</v>
      </c>
      <c r="BL737" s="40" t="s">
        <v>129</v>
      </c>
      <c r="BM737" s="40" t="s">
        <v>1226</v>
      </c>
    </row>
    <row r="738" spans="2:65" s="6" customFormat="1" ht="15.75" customHeight="1">
      <c r="B738" s="92"/>
      <c r="D738" s="93" t="s">
        <v>95</v>
      </c>
      <c r="E738" s="94"/>
      <c r="F738" s="94" t="s">
        <v>1222</v>
      </c>
      <c r="H738" s="95">
        <v>1</v>
      </c>
      <c r="L738" s="92"/>
      <c r="M738" s="96"/>
      <c r="T738" s="97"/>
      <c r="AT738" s="98" t="s">
        <v>95</v>
      </c>
      <c r="AU738" s="98" t="s">
        <v>38</v>
      </c>
      <c r="AV738" s="98" t="s">
        <v>38</v>
      </c>
      <c r="AW738" s="98" t="s">
        <v>52</v>
      </c>
      <c r="AX738" s="98" t="s">
        <v>36</v>
      </c>
      <c r="AY738" s="98" t="s">
        <v>88</v>
      </c>
    </row>
    <row r="739" spans="2:65" s="6" customFormat="1" ht="15.75" customHeight="1">
      <c r="B739" s="92"/>
      <c r="D739" s="107" t="s">
        <v>95</v>
      </c>
      <c r="E739" s="98"/>
      <c r="F739" s="94" t="s">
        <v>1207</v>
      </c>
      <c r="H739" s="95">
        <v>1</v>
      </c>
      <c r="L739" s="92"/>
      <c r="M739" s="96"/>
      <c r="T739" s="97"/>
      <c r="AT739" s="98" t="s">
        <v>95</v>
      </c>
      <c r="AU739" s="98" t="s">
        <v>38</v>
      </c>
      <c r="AV739" s="98" t="s">
        <v>38</v>
      </c>
      <c r="AW739" s="98" t="s">
        <v>52</v>
      </c>
      <c r="AX739" s="98" t="s">
        <v>36</v>
      </c>
      <c r="AY739" s="98" t="s">
        <v>88</v>
      </c>
    </row>
    <row r="740" spans="2:65" s="6" customFormat="1" ht="15.75" customHeight="1">
      <c r="B740" s="16"/>
      <c r="C740" s="99" t="s">
        <v>432</v>
      </c>
      <c r="D740" s="99" t="s">
        <v>99</v>
      </c>
      <c r="E740" s="100" t="s">
        <v>399</v>
      </c>
      <c r="F740" s="101" t="s">
        <v>400</v>
      </c>
      <c r="G740" s="102" t="s">
        <v>108</v>
      </c>
      <c r="H740" s="103">
        <v>2</v>
      </c>
      <c r="I740" s="104"/>
      <c r="J740" s="104">
        <f>ROUND($I$740*$H$740,2)</f>
        <v>0</v>
      </c>
      <c r="K740" s="101"/>
      <c r="L740" s="105"/>
      <c r="M740" s="101"/>
      <c r="N740" s="106" t="s">
        <v>25</v>
      </c>
      <c r="O740" s="89">
        <v>0</v>
      </c>
      <c r="P740" s="89">
        <f>$O$740*$H$740</f>
        <v>0</v>
      </c>
      <c r="Q740" s="89">
        <v>3.2000000000000002E-3</v>
      </c>
      <c r="R740" s="89">
        <f>$Q$740*$H$740</f>
        <v>6.4000000000000003E-3</v>
      </c>
      <c r="S740" s="89">
        <v>0</v>
      </c>
      <c r="T740" s="90">
        <f>$S$740*$H$740</f>
        <v>0</v>
      </c>
      <c r="AR740" s="40" t="s">
        <v>165</v>
      </c>
      <c r="AT740" s="40" t="s">
        <v>99</v>
      </c>
      <c r="AU740" s="40" t="s">
        <v>38</v>
      </c>
      <c r="AY740" s="6" t="s">
        <v>88</v>
      </c>
      <c r="BE740" s="91">
        <f>IF($N$740="základní",$J$740,0)</f>
        <v>0</v>
      </c>
      <c r="BF740" s="91">
        <f>IF($N$740="snížená",$J$740,0)</f>
        <v>0</v>
      </c>
      <c r="BG740" s="91">
        <f>IF($N$740="zákl. přenesená",$J$740,0)</f>
        <v>0</v>
      </c>
      <c r="BH740" s="91">
        <f>IF($N$740="sníž. přenesená",$J$740,0)</f>
        <v>0</v>
      </c>
      <c r="BI740" s="91">
        <f>IF($N$740="nulová",$J$740,0)</f>
        <v>0</v>
      </c>
      <c r="BJ740" s="40" t="s">
        <v>37</v>
      </c>
      <c r="BK740" s="91">
        <f>ROUND($I$740*$H$740,2)</f>
        <v>0</v>
      </c>
      <c r="BL740" s="40" t="s">
        <v>129</v>
      </c>
      <c r="BM740" s="40" t="s">
        <v>1227</v>
      </c>
    </row>
    <row r="741" spans="2:65" s="6" customFormat="1" ht="27" customHeight="1">
      <c r="B741" s="16"/>
      <c r="C741" s="84" t="s">
        <v>433</v>
      </c>
      <c r="D741" s="84" t="s">
        <v>90</v>
      </c>
      <c r="E741" s="82" t="s">
        <v>1228</v>
      </c>
      <c r="F741" s="83" t="s">
        <v>1229</v>
      </c>
      <c r="G741" s="84" t="s">
        <v>108</v>
      </c>
      <c r="H741" s="85">
        <v>10</v>
      </c>
      <c r="I741" s="86"/>
      <c r="J741" s="86">
        <f>ROUND($I$741*$H$741,2)</f>
        <v>0</v>
      </c>
      <c r="K741" s="83"/>
      <c r="L741" s="16"/>
      <c r="M741" s="87"/>
      <c r="N741" s="88" t="s">
        <v>25</v>
      </c>
      <c r="O741" s="89">
        <v>1.68</v>
      </c>
      <c r="P741" s="89">
        <f>$O$741*$H$741</f>
        <v>16.8</v>
      </c>
      <c r="Q741" s="89">
        <v>1.6500000000000001E-2</v>
      </c>
      <c r="R741" s="89">
        <f>$Q$741*$H$741</f>
        <v>0.16500000000000001</v>
      </c>
      <c r="S741" s="89">
        <v>0</v>
      </c>
      <c r="T741" s="90">
        <f>$S$741*$H$741</f>
        <v>0</v>
      </c>
      <c r="AR741" s="40" t="s">
        <v>129</v>
      </c>
      <c r="AT741" s="40" t="s">
        <v>90</v>
      </c>
      <c r="AU741" s="40" t="s">
        <v>38</v>
      </c>
      <c r="AY741" s="40" t="s">
        <v>88</v>
      </c>
      <c r="BE741" s="91">
        <f>IF($N$741="základní",$J$741,0)</f>
        <v>0</v>
      </c>
      <c r="BF741" s="91">
        <f>IF($N$741="snížená",$J$741,0)</f>
        <v>0</v>
      </c>
      <c r="BG741" s="91">
        <f>IF($N$741="zákl. přenesená",$J$741,0)</f>
        <v>0</v>
      </c>
      <c r="BH741" s="91">
        <f>IF($N$741="sníž. přenesená",$J$741,0)</f>
        <v>0</v>
      </c>
      <c r="BI741" s="91">
        <f>IF($N$741="nulová",$J$741,0)</f>
        <v>0</v>
      </c>
      <c r="BJ741" s="40" t="s">
        <v>37</v>
      </c>
      <c r="BK741" s="91">
        <f>ROUND($I$741*$H$741,2)</f>
        <v>0</v>
      </c>
      <c r="BL741" s="40" t="s">
        <v>129</v>
      </c>
      <c r="BM741" s="40" t="s">
        <v>1230</v>
      </c>
    </row>
    <row r="742" spans="2:65" s="6" customFormat="1" ht="15.75" customHeight="1">
      <c r="B742" s="16"/>
      <c r="C742" s="84" t="s">
        <v>434</v>
      </c>
      <c r="D742" s="84" t="s">
        <v>90</v>
      </c>
      <c r="E742" s="82" t="s">
        <v>1231</v>
      </c>
      <c r="F742" s="83" t="s">
        <v>1232</v>
      </c>
      <c r="G742" s="84" t="s">
        <v>93</v>
      </c>
      <c r="H742" s="85">
        <v>4.03</v>
      </c>
      <c r="I742" s="86"/>
      <c r="J742" s="86">
        <f>ROUND($I$742*$H$742,2)</f>
        <v>0</v>
      </c>
      <c r="K742" s="83"/>
      <c r="L742" s="16"/>
      <c r="M742" s="87"/>
      <c r="N742" s="88" t="s">
        <v>25</v>
      </c>
      <c r="O742" s="89">
        <v>0.55300000000000005</v>
      </c>
      <c r="P742" s="89">
        <f>$O$742*$H$742</f>
        <v>2.2285900000000005</v>
      </c>
      <c r="Q742" s="89">
        <v>1.0300000000000001E-3</v>
      </c>
      <c r="R742" s="89">
        <f>$Q$742*$H$742</f>
        <v>4.1509000000000008E-3</v>
      </c>
      <c r="S742" s="89">
        <v>8.4799999999999997E-3</v>
      </c>
      <c r="T742" s="90">
        <f>$S$742*$H$742</f>
        <v>3.4174400000000001E-2</v>
      </c>
      <c r="AR742" s="40" t="s">
        <v>129</v>
      </c>
      <c r="AT742" s="40" t="s">
        <v>90</v>
      </c>
      <c r="AU742" s="40" t="s">
        <v>38</v>
      </c>
      <c r="AY742" s="40" t="s">
        <v>88</v>
      </c>
      <c r="BE742" s="91">
        <f>IF($N$742="základní",$J$742,0)</f>
        <v>0</v>
      </c>
      <c r="BF742" s="91">
        <f>IF($N$742="snížená",$J$742,0)</f>
        <v>0</v>
      </c>
      <c r="BG742" s="91">
        <f>IF($N$742="zákl. přenesená",$J$742,0)</f>
        <v>0</v>
      </c>
      <c r="BH742" s="91">
        <f>IF($N$742="sníž. přenesená",$J$742,0)</f>
        <v>0</v>
      </c>
      <c r="BI742" s="91">
        <f>IF($N$742="nulová",$J$742,0)</f>
        <v>0</v>
      </c>
      <c r="BJ742" s="40" t="s">
        <v>37</v>
      </c>
      <c r="BK742" s="91">
        <f>ROUND($I$742*$H$742,2)</f>
        <v>0</v>
      </c>
      <c r="BL742" s="40" t="s">
        <v>129</v>
      </c>
      <c r="BM742" s="40" t="s">
        <v>1233</v>
      </c>
    </row>
    <row r="743" spans="2:65" s="6" customFormat="1" ht="15.75" customHeight="1">
      <c r="B743" s="92"/>
      <c r="D743" s="93" t="s">
        <v>95</v>
      </c>
      <c r="E743" s="94"/>
      <c r="F743" s="94" t="s">
        <v>1234</v>
      </c>
      <c r="H743" s="95">
        <v>4.03</v>
      </c>
      <c r="L743" s="92"/>
      <c r="M743" s="96"/>
      <c r="T743" s="97"/>
      <c r="AT743" s="98" t="s">
        <v>95</v>
      </c>
      <c r="AU743" s="98" t="s">
        <v>38</v>
      </c>
      <c r="AV743" s="98" t="s">
        <v>38</v>
      </c>
      <c r="AW743" s="98" t="s">
        <v>52</v>
      </c>
      <c r="AX743" s="98" t="s">
        <v>36</v>
      </c>
      <c r="AY743" s="98" t="s">
        <v>88</v>
      </c>
    </row>
    <row r="744" spans="2:65" s="6" customFormat="1" ht="15.75" customHeight="1">
      <c r="B744" s="16"/>
      <c r="C744" s="81" t="s">
        <v>435</v>
      </c>
      <c r="D744" s="81" t="s">
        <v>90</v>
      </c>
      <c r="E744" s="82" t="s">
        <v>405</v>
      </c>
      <c r="F744" s="83" t="s">
        <v>406</v>
      </c>
      <c r="G744" s="84" t="s">
        <v>108</v>
      </c>
      <c r="H744" s="85">
        <v>1</v>
      </c>
      <c r="I744" s="86"/>
      <c r="J744" s="86">
        <f>ROUND($I$744*$H$744,2)</f>
        <v>0</v>
      </c>
      <c r="K744" s="83"/>
      <c r="L744" s="16"/>
      <c r="M744" s="87"/>
      <c r="N744" s="88" t="s">
        <v>25</v>
      </c>
      <c r="O744" s="89">
        <v>0.05</v>
      </c>
      <c r="P744" s="89">
        <f>$O$744*$H$744</f>
        <v>0.05</v>
      </c>
      <c r="Q744" s="89">
        <v>0</v>
      </c>
      <c r="R744" s="89">
        <f>$Q$744*$H$744</f>
        <v>0</v>
      </c>
      <c r="S744" s="89">
        <v>2.4E-2</v>
      </c>
      <c r="T744" s="90">
        <f>$S$744*$H$744</f>
        <v>2.4E-2</v>
      </c>
      <c r="AR744" s="40" t="s">
        <v>129</v>
      </c>
      <c r="AT744" s="40" t="s">
        <v>90</v>
      </c>
      <c r="AU744" s="40" t="s">
        <v>38</v>
      </c>
      <c r="AY744" s="6" t="s">
        <v>88</v>
      </c>
      <c r="BE744" s="91">
        <f>IF($N$744="základní",$J$744,0)</f>
        <v>0</v>
      </c>
      <c r="BF744" s="91">
        <f>IF($N$744="snížená",$J$744,0)</f>
        <v>0</v>
      </c>
      <c r="BG744" s="91">
        <f>IF($N$744="zákl. přenesená",$J$744,0)</f>
        <v>0</v>
      </c>
      <c r="BH744" s="91">
        <f>IF($N$744="sníž. přenesená",$J$744,0)</f>
        <v>0</v>
      </c>
      <c r="BI744" s="91">
        <f>IF($N$744="nulová",$J$744,0)</f>
        <v>0</v>
      </c>
      <c r="BJ744" s="40" t="s">
        <v>37</v>
      </c>
      <c r="BK744" s="91">
        <f>ROUND($I$744*$H$744,2)</f>
        <v>0</v>
      </c>
      <c r="BL744" s="40" t="s">
        <v>129</v>
      </c>
      <c r="BM744" s="40" t="s">
        <v>1235</v>
      </c>
    </row>
    <row r="745" spans="2:65" s="6" customFormat="1" ht="15.75" customHeight="1">
      <c r="B745" s="92"/>
      <c r="D745" s="93" t="s">
        <v>95</v>
      </c>
      <c r="E745" s="94"/>
      <c r="F745" s="94" t="s">
        <v>1236</v>
      </c>
      <c r="H745" s="95">
        <v>1</v>
      </c>
      <c r="L745" s="92"/>
      <c r="M745" s="96"/>
      <c r="T745" s="97"/>
      <c r="AT745" s="98" t="s">
        <v>95</v>
      </c>
      <c r="AU745" s="98" t="s">
        <v>38</v>
      </c>
      <c r="AV745" s="98" t="s">
        <v>38</v>
      </c>
      <c r="AW745" s="98" t="s">
        <v>52</v>
      </c>
      <c r="AX745" s="98" t="s">
        <v>36</v>
      </c>
      <c r="AY745" s="98" t="s">
        <v>88</v>
      </c>
    </row>
    <row r="746" spans="2:65" s="6" customFormat="1" ht="15.75" customHeight="1">
      <c r="B746" s="16"/>
      <c r="C746" s="81" t="s">
        <v>436</v>
      </c>
      <c r="D746" s="81" t="s">
        <v>90</v>
      </c>
      <c r="E746" s="82" t="s">
        <v>410</v>
      </c>
      <c r="F746" s="83" t="s">
        <v>411</v>
      </c>
      <c r="G746" s="84" t="s">
        <v>108</v>
      </c>
      <c r="H746" s="85">
        <v>19</v>
      </c>
      <c r="I746" s="86"/>
      <c r="J746" s="86">
        <f>ROUND($I$746*$H$746,2)</f>
        <v>0</v>
      </c>
      <c r="K746" s="83"/>
      <c r="L746" s="16"/>
      <c r="M746" s="87"/>
      <c r="N746" s="88" t="s">
        <v>25</v>
      </c>
      <c r="O746" s="89">
        <v>0.52100000000000002</v>
      </c>
      <c r="P746" s="89">
        <f>$O$746*$H$746</f>
        <v>9.8990000000000009</v>
      </c>
      <c r="Q746" s="89">
        <v>0</v>
      </c>
      <c r="R746" s="89">
        <f>$Q$746*$H$746</f>
        <v>0</v>
      </c>
      <c r="S746" s="89">
        <v>0</v>
      </c>
      <c r="T746" s="90">
        <f>$S$746*$H$746</f>
        <v>0</v>
      </c>
      <c r="AR746" s="40" t="s">
        <v>129</v>
      </c>
      <c r="AT746" s="40" t="s">
        <v>90</v>
      </c>
      <c r="AU746" s="40" t="s">
        <v>38</v>
      </c>
      <c r="AY746" s="6" t="s">
        <v>88</v>
      </c>
      <c r="BE746" s="91">
        <f>IF($N$746="základní",$J$746,0)</f>
        <v>0</v>
      </c>
      <c r="BF746" s="91">
        <f>IF($N$746="snížená",$J$746,0)</f>
        <v>0</v>
      </c>
      <c r="BG746" s="91">
        <f>IF($N$746="zákl. přenesená",$J$746,0)</f>
        <v>0</v>
      </c>
      <c r="BH746" s="91">
        <f>IF($N$746="sníž. přenesená",$J$746,0)</f>
        <v>0</v>
      </c>
      <c r="BI746" s="91">
        <f>IF($N$746="nulová",$J$746,0)</f>
        <v>0</v>
      </c>
      <c r="BJ746" s="40" t="s">
        <v>37</v>
      </c>
      <c r="BK746" s="91">
        <f>ROUND($I$746*$H$746,2)</f>
        <v>0</v>
      </c>
      <c r="BL746" s="40" t="s">
        <v>129</v>
      </c>
      <c r="BM746" s="40" t="s">
        <v>1237</v>
      </c>
    </row>
    <row r="747" spans="2:65" s="6" customFormat="1" ht="15.75" customHeight="1">
      <c r="B747" s="92"/>
      <c r="D747" s="93" t="s">
        <v>95</v>
      </c>
      <c r="E747" s="94"/>
      <c r="F747" s="94" t="s">
        <v>1238</v>
      </c>
      <c r="H747" s="95">
        <v>1</v>
      </c>
      <c r="L747" s="92"/>
      <c r="M747" s="96"/>
      <c r="T747" s="97"/>
      <c r="AT747" s="98" t="s">
        <v>95</v>
      </c>
      <c r="AU747" s="98" t="s">
        <v>38</v>
      </c>
      <c r="AV747" s="98" t="s">
        <v>38</v>
      </c>
      <c r="AW747" s="98" t="s">
        <v>52</v>
      </c>
      <c r="AX747" s="98" t="s">
        <v>36</v>
      </c>
      <c r="AY747" s="98" t="s">
        <v>88</v>
      </c>
    </row>
    <row r="748" spans="2:65" s="6" customFormat="1" ht="15.75" customHeight="1">
      <c r="B748" s="92"/>
      <c r="D748" s="107" t="s">
        <v>95</v>
      </c>
      <c r="E748" s="98"/>
      <c r="F748" s="94" t="s">
        <v>1239</v>
      </c>
      <c r="H748" s="95">
        <v>11</v>
      </c>
      <c r="L748" s="92"/>
      <c r="M748" s="96"/>
      <c r="T748" s="97"/>
      <c r="AT748" s="98" t="s">
        <v>95</v>
      </c>
      <c r="AU748" s="98" t="s">
        <v>38</v>
      </c>
      <c r="AV748" s="98" t="s">
        <v>38</v>
      </c>
      <c r="AW748" s="98" t="s">
        <v>52</v>
      </c>
      <c r="AX748" s="98" t="s">
        <v>36</v>
      </c>
      <c r="AY748" s="98" t="s">
        <v>88</v>
      </c>
    </row>
    <row r="749" spans="2:65" s="6" customFormat="1" ht="15.75" customHeight="1">
      <c r="B749" s="92"/>
      <c r="D749" s="107" t="s">
        <v>95</v>
      </c>
      <c r="E749" s="98"/>
      <c r="F749" s="94" t="s">
        <v>1240</v>
      </c>
      <c r="H749" s="95">
        <v>4</v>
      </c>
      <c r="L749" s="92"/>
      <c r="M749" s="96"/>
      <c r="T749" s="97"/>
      <c r="AT749" s="98" t="s">
        <v>95</v>
      </c>
      <c r="AU749" s="98" t="s">
        <v>38</v>
      </c>
      <c r="AV749" s="98" t="s">
        <v>38</v>
      </c>
      <c r="AW749" s="98" t="s">
        <v>52</v>
      </c>
      <c r="AX749" s="98" t="s">
        <v>36</v>
      </c>
      <c r="AY749" s="98" t="s">
        <v>88</v>
      </c>
    </row>
    <row r="750" spans="2:65" s="6" customFormat="1" ht="15.75" customHeight="1">
      <c r="B750" s="92"/>
      <c r="D750" s="107" t="s">
        <v>95</v>
      </c>
      <c r="E750" s="98"/>
      <c r="F750" s="94" t="s">
        <v>1241</v>
      </c>
      <c r="H750" s="95">
        <v>1</v>
      </c>
      <c r="L750" s="92"/>
      <c r="M750" s="96"/>
      <c r="T750" s="97"/>
      <c r="AT750" s="98" t="s">
        <v>95</v>
      </c>
      <c r="AU750" s="98" t="s">
        <v>38</v>
      </c>
      <c r="AV750" s="98" t="s">
        <v>38</v>
      </c>
      <c r="AW750" s="98" t="s">
        <v>52</v>
      </c>
      <c r="AX750" s="98" t="s">
        <v>36</v>
      </c>
      <c r="AY750" s="98" t="s">
        <v>88</v>
      </c>
    </row>
    <row r="751" spans="2:65" s="6" customFormat="1" ht="15.75" customHeight="1">
      <c r="B751" s="92"/>
      <c r="D751" s="107" t="s">
        <v>95</v>
      </c>
      <c r="E751" s="98"/>
      <c r="F751" s="94" t="s">
        <v>1242</v>
      </c>
      <c r="H751" s="95">
        <v>2</v>
      </c>
      <c r="L751" s="92"/>
      <c r="M751" s="96"/>
      <c r="T751" s="97"/>
      <c r="AT751" s="98" t="s">
        <v>95</v>
      </c>
      <c r="AU751" s="98" t="s">
        <v>38</v>
      </c>
      <c r="AV751" s="98" t="s">
        <v>38</v>
      </c>
      <c r="AW751" s="98" t="s">
        <v>52</v>
      </c>
      <c r="AX751" s="98" t="s">
        <v>36</v>
      </c>
      <c r="AY751" s="98" t="s">
        <v>88</v>
      </c>
    </row>
    <row r="752" spans="2:65" s="6" customFormat="1" ht="15.75" customHeight="1">
      <c r="B752" s="16"/>
      <c r="C752" s="99" t="s">
        <v>437</v>
      </c>
      <c r="D752" s="99" t="s">
        <v>99</v>
      </c>
      <c r="E752" s="100" t="s">
        <v>1243</v>
      </c>
      <c r="F752" s="101" t="s">
        <v>1244</v>
      </c>
      <c r="G752" s="102" t="s">
        <v>108</v>
      </c>
      <c r="H752" s="103">
        <v>5</v>
      </c>
      <c r="I752" s="104"/>
      <c r="J752" s="104">
        <f>ROUND($I$752*$H$752,2)</f>
        <v>0</v>
      </c>
      <c r="K752" s="101"/>
      <c r="L752" s="105"/>
      <c r="M752" s="101"/>
      <c r="N752" s="106" t="s">
        <v>25</v>
      </c>
      <c r="O752" s="89">
        <v>0</v>
      </c>
      <c r="P752" s="89">
        <f>$O$752*$H$752</f>
        <v>0</v>
      </c>
      <c r="Q752" s="89">
        <v>1.8E-3</v>
      </c>
      <c r="R752" s="89">
        <f>$Q$752*$H$752</f>
        <v>8.9999999999999993E-3</v>
      </c>
      <c r="S752" s="89">
        <v>0</v>
      </c>
      <c r="T752" s="90">
        <f>$S$752*$H$752</f>
        <v>0</v>
      </c>
      <c r="AR752" s="40" t="s">
        <v>165</v>
      </c>
      <c r="AT752" s="40" t="s">
        <v>99</v>
      </c>
      <c r="AU752" s="40" t="s">
        <v>38</v>
      </c>
      <c r="AY752" s="6" t="s">
        <v>88</v>
      </c>
      <c r="BE752" s="91">
        <f>IF($N$752="základní",$J$752,0)</f>
        <v>0</v>
      </c>
      <c r="BF752" s="91">
        <f>IF($N$752="snížená",$J$752,0)</f>
        <v>0</v>
      </c>
      <c r="BG752" s="91">
        <f>IF($N$752="zákl. přenesená",$J$752,0)</f>
        <v>0</v>
      </c>
      <c r="BH752" s="91">
        <f>IF($N$752="sníž. přenesená",$J$752,0)</f>
        <v>0</v>
      </c>
      <c r="BI752" s="91">
        <f>IF($N$752="nulová",$J$752,0)</f>
        <v>0</v>
      </c>
      <c r="BJ752" s="40" t="s">
        <v>37</v>
      </c>
      <c r="BK752" s="91">
        <f>ROUND($I$752*$H$752,2)</f>
        <v>0</v>
      </c>
      <c r="BL752" s="40" t="s">
        <v>129</v>
      </c>
      <c r="BM752" s="40" t="s">
        <v>1245</v>
      </c>
    </row>
    <row r="753" spans="2:65" s="6" customFormat="1" ht="15.75" customHeight="1">
      <c r="B753" s="92"/>
      <c r="D753" s="93" t="s">
        <v>95</v>
      </c>
      <c r="E753" s="94"/>
      <c r="F753" s="94" t="s">
        <v>1238</v>
      </c>
      <c r="H753" s="95">
        <v>1</v>
      </c>
      <c r="L753" s="92"/>
      <c r="M753" s="96"/>
      <c r="T753" s="97"/>
      <c r="AT753" s="98" t="s">
        <v>95</v>
      </c>
      <c r="AU753" s="98" t="s">
        <v>38</v>
      </c>
      <c r="AV753" s="98" t="s">
        <v>38</v>
      </c>
      <c r="AW753" s="98" t="s">
        <v>52</v>
      </c>
      <c r="AX753" s="98" t="s">
        <v>36</v>
      </c>
      <c r="AY753" s="98" t="s">
        <v>88</v>
      </c>
    </row>
    <row r="754" spans="2:65" s="6" customFormat="1" ht="15.75" customHeight="1">
      <c r="B754" s="92"/>
      <c r="D754" s="107" t="s">
        <v>95</v>
      </c>
      <c r="E754" s="98"/>
      <c r="F754" s="94" t="s">
        <v>1240</v>
      </c>
      <c r="H754" s="95">
        <v>4</v>
      </c>
      <c r="L754" s="92"/>
      <c r="M754" s="96"/>
      <c r="T754" s="97"/>
      <c r="AT754" s="98" t="s">
        <v>95</v>
      </c>
      <c r="AU754" s="98" t="s">
        <v>38</v>
      </c>
      <c r="AV754" s="98" t="s">
        <v>38</v>
      </c>
      <c r="AW754" s="98" t="s">
        <v>52</v>
      </c>
      <c r="AX754" s="98" t="s">
        <v>36</v>
      </c>
      <c r="AY754" s="98" t="s">
        <v>88</v>
      </c>
    </row>
    <row r="755" spans="2:65" s="6" customFormat="1" ht="15.75" customHeight="1">
      <c r="B755" s="16"/>
      <c r="C755" s="99" t="s">
        <v>438</v>
      </c>
      <c r="D755" s="99" t="s">
        <v>99</v>
      </c>
      <c r="E755" s="100" t="s">
        <v>1246</v>
      </c>
      <c r="F755" s="101" t="s">
        <v>1247</v>
      </c>
      <c r="G755" s="102" t="s">
        <v>108</v>
      </c>
      <c r="H755" s="103">
        <v>2</v>
      </c>
      <c r="I755" s="104"/>
      <c r="J755" s="104">
        <f>ROUND($I$755*$H$755,2)</f>
        <v>0</v>
      </c>
      <c r="K755" s="101"/>
      <c r="L755" s="105"/>
      <c r="M755" s="101"/>
      <c r="N755" s="106" t="s">
        <v>25</v>
      </c>
      <c r="O755" s="89">
        <v>0</v>
      </c>
      <c r="P755" s="89">
        <f>$O$755*$H$755</f>
        <v>0</v>
      </c>
      <c r="Q755" s="89">
        <v>1.5E-3</v>
      </c>
      <c r="R755" s="89">
        <f>$Q$755*$H$755</f>
        <v>3.0000000000000001E-3</v>
      </c>
      <c r="S755" s="89">
        <v>0</v>
      </c>
      <c r="T755" s="90">
        <f>$S$755*$H$755</f>
        <v>0</v>
      </c>
      <c r="AR755" s="40" t="s">
        <v>165</v>
      </c>
      <c r="AT755" s="40" t="s">
        <v>99</v>
      </c>
      <c r="AU755" s="40" t="s">
        <v>38</v>
      </c>
      <c r="AY755" s="6" t="s">
        <v>88</v>
      </c>
      <c r="BE755" s="91">
        <f>IF($N$755="základní",$J$755,0)</f>
        <v>0</v>
      </c>
      <c r="BF755" s="91">
        <f>IF($N$755="snížená",$J$755,0)</f>
        <v>0</v>
      </c>
      <c r="BG755" s="91">
        <f>IF($N$755="zákl. přenesená",$J$755,0)</f>
        <v>0</v>
      </c>
      <c r="BH755" s="91">
        <f>IF($N$755="sníž. přenesená",$J$755,0)</f>
        <v>0</v>
      </c>
      <c r="BI755" s="91">
        <f>IF($N$755="nulová",$J$755,0)</f>
        <v>0</v>
      </c>
      <c r="BJ755" s="40" t="s">
        <v>37</v>
      </c>
      <c r="BK755" s="91">
        <f>ROUND($I$755*$H$755,2)</f>
        <v>0</v>
      </c>
      <c r="BL755" s="40" t="s">
        <v>129</v>
      </c>
      <c r="BM755" s="40" t="s">
        <v>1248</v>
      </c>
    </row>
    <row r="756" spans="2:65" s="6" customFormat="1" ht="15.75" customHeight="1">
      <c r="B756" s="92"/>
      <c r="D756" s="93" t="s">
        <v>95</v>
      </c>
      <c r="E756" s="94"/>
      <c r="F756" s="94" t="s">
        <v>1242</v>
      </c>
      <c r="H756" s="95">
        <v>2</v>
      </c>
      <c r="L756" s="92"/>
      <c r="M756" s="96"/>
      <c r="T756" s="97"/>
      <c r="AT756" s="98" t="s">
        <v>95</v>
      </c>
      <c r="AU756" s="98" t="s">
        <v>38</v>
      </c>
      <c r="AV756" s="98" t="s">
        <v>38</v>
      </c>
      <c r="AW756" s="98" t="s">
        <v>52</v>
      </c>
      <c r="AX756" s="98" t="s">
        <v>36</v>
      </c>
      <c r="AY756" s="98" t="s">
        <v>88</v>
      </c>
    </row>
    <row r="757" spans="2:65" s="6" customFormat="1" ht="15.75" customHeight="1">
      <c r="B757" s="16"/>
      <c r="C757" s="99" t="s">
        <v>439</v>
      </c>
      <c r="D757" s="99" t="s">
        <v>99</v>
      </c>
      <c r="E757" s="100" t="s">
        <v>1249</v>
      </c>
      <c r="F757" s="101" t="s">
        <v>1250</v>
      </c>
      <c r="G757" s="102" t="s">
        <v>108</v>
      </c>
      <c r="H757" s="103">
        <v>11</v>
      </c>
      <c r="I757" s="104"/>
      <c r="J757" s="104">
        <f>ROUND($I$757*$H$757,2)</f>
        <v>0</v>
      </c>
      <c r="K757" s="101"/>
      <c r="L757" s="105"/>
      <c r="M757" s="101"/>
      <c r="N757" s="106" t="s">
        <v>25</v>
      </c>
      <c r="O757" s="89">
        <v>0</v>
      </c>
      <c r="P757" s="89">
        <f>$O$757*$H$757</f>
        <v>0</v>
      </c>
      <c r="Q757" s="89">
        <v>1.5E-3</v>
      </c>
      <c r="R757" s="89">
        <f>$Q$757*$H$757</f>
        <v>1.6500000000000001E-2</v>
      </c>
      <c r="S757" s="89">
        <v>0</v>
      </c>
      <c r="T757" s="90">
        <f>$S$757*$H$757</f>
        <v>0</v>
      </c>
      <c r="AR757" s="40" t="s">
        <v>165</v>
      </c>
      <c r="AT757" s="40" t="s">
        <v>99</v>
      </c>
      <c r="AU757" s="40" t="s">
        <v>38</v>
      </c>
      <c r="AY757" s="6" t="s">
        <v>88</v>
      </c>
      <c r="BE757" s="91">
        <f>IF($N$757="základní",$J$757,0)</f>
        <v>0</v>
      </c>
      <c r="BF757" s="91">
        <f>IF($N$757="snížená",$J$757,0)</f>
        <v>0</v>
      </c>
      <c r="BG757" s="91">
        <f>IF($N$757="zákl. přenesená",$J$757,0)</f>
        <v>0</v>
      </c>
      <c r="BH757" s="91">
        <f>IF($N$757="sníž. přenesená",$J$757,0)</f>
        <v>0</v>
      </c>
      <c r="BI757" s="91">
        <f>IF($N$757="nulová",$J$757,0)</f>
        <v>0</v>
      </c>
      <c r="BJ757" s="40" t="s">
        <v>37</v>
      </c>
      <c r="BK757" s="91">
        <f>ROUND($I$757*$H$757,2)</f>
        <v>0</v>
      </c>
      <c r="BL757" s="40" t="s">
        <v>129</v>
      </c>
      <c r="BM757" s="40" t="s">
        <v>1251</v>
      </c>
    </row>
    <row r="758" spans="2:65" s="6" customFormat="1" ht="15.75" customHeight="1">
      <c r="B758" s="92"/>
      <c r="D758" s="93" t="s">
        <v>95</v>
      </c>
      <c r="E758" s="94"/>
      <c r="F758" s="94" t="s">
        <v>1239</v>
      </c>
      <c r="H758" s="95">
        <v>11</v>
      </c>
      <c r="L758" s="92"/>
      <c r="M758" s="96"/>
      <c r="T758" s="97"/>
      <c r="AT758" s="98" t="s">
        <v>95</v>
      </c>
      <c r="AU758" s="98" t="s">
        <v>38</v>
      </c>
      <c r="AV758" s="98" t="s">
        <v>38</v>
      </c>
      <c r="AW758" s="98" t="s">
        <v>52</v>
      </c>
      <c r="AX758" s="98" t="s">
        <v>36</v>
      </c>
      <c r="AY758" s="98" t="s">
        <v>88</v>
      </c>
    </row>
    <row r="759" spans="2:65" s="6" customFormat="1" ht="15.75" customHeight="1">
      <c r="B759" s="16"/>
      <c r="C759" s="99" t="s">
        <v>440</v>
      </c>
      <c r="D759" s="99" t="s">
        <v>99</v>
      </c>
      <c r="E759" s="100" t="s">
        <v>1252</v>
      </c>
      <c r="F759" s="101" t="s">
        <v>1253</v>
      </c>
      <c r="G759" s="102" t="s">
        <v>108</v>
      </c>
      <c r="H759" s="103">
        <v>1</v>
      </c>
      <c r="I759" s="104"/>
      <c r="J759" s="104">
        <f>ROUND($I$759*$H$759,2)</f>
        <v>0</v>
      </c>
      <c r="K759" s="101"/>
      <c r="L759" s="105"/>
      <c r="M759" s="101"/>
      <c r="N759" s="106" t="s">
        <v>25</v>
      </c>
      <c r="O759" s="89">
        <v>0</v>
      </c>
      <c r="P759" s="89">
        <f>$O$759*$H$759</f>
        <v>0</v>
      </c>
      <c r="Q759" s="89">
        <v>1.5E-3</v>
      </c>
      <c r="R759" s="89">
        <f>$Q$759*$H$759</f>
        <v>1.5E-3</v>
      </c>
      <c r="S759" s="89">
        <v>0</v>
      </c>
      <c r="T759" s="90">
        <f>$S$759*$H$759</f>
        <v>0</v>
      </c>
      <c r="AR759" s="40" t="s">
        <v>165</v>
      </c>
      <c r="AT759" s="40" t="s">
        <v>99</v>
      </c>
      <c r="AU759" s="40" t="s">
        <v>38</v>
      </c>
      <c r="AY759" s="6" t="s">
        <v>88</v>
      </c>
      <c r="BE759" s="91">
        <f>IF($N$759="základní",$J$759,0)</f>
        <v>0</v>
      </c>
      <c r="BF759" s="91">
        <f>IF($N$759="snížená",$J$759,0)</f>
        <v>0</v>
      </c>
      <c r="BG759" s="91">
        <f>IF($N$759="zákl. přenesená",$J$759,0)</f>
        <v>0</v>
      </c>
      <c r="BH759" s="91">
        <f>IF($N$759="sníž. přenesená",$J$759,0)</f>
        <v>0</v>
      </c>
      <c r="BI759" s="91">
        <f>IF($N$759="nulová",$J$759,0)</f>
        <v>0</v>
      </c>
      <c r="BJ759" s="40" t="s">
        <v>37</v>
      </c>
      <c r="BK759" s="91">
        <f>ROUND($I$759*$H$759,2)</f>
        <v>0</v>
      </c>
      <c r="BL759" s="40" t="s">
        <v>129</v>
      </c>
      <c r="BM759" s="40" t="s">
        <v>1254</v>
      </c>
    </row>
    <row r="760" spans="2:65" s="6" customFormat="1" ht="15.75" customHeight="1">
      <c r="B760" s="92"/>
      <c r="D760" s="93" t="s">
        <v>95</v>
      </c>
      <c r="E760" s="94"/>
      <c r="F760" s="94" t="s">
        <v>1241</v>
      </c>
      <c r="H760" s="95">
        <v>1</v>
      </c>
      <c r="L760" s="92"/>
      <c r="M760" s="96"/>
      <c r="T760" s="97"/>
      <c r="AT760" s="98" t="s">
        <v>95</v>
      </c>
      <c r="AU760" s="98" t="s">
        <v>38</v>
      </c>
      <c r="AV760" s="98" t="s">
        <v>38</v>
      </c>
      <c r="AW760" s="98" t="s">
        <v>52</v>
      </c>
      <c r="AX760" s="98" t="s">
        <v>36</v>
      </c>
      <c r="AY760" s="98" t="s">
        <v>88</v>
      </c>
    </row>
    <row r="761" spans="2:65" s="6" customFormat="1" ht="15.75" customHeight="1">
      <c r="B761" s="16"/>
      <c r="C761" s="81" t="s">
        <v>441</v>
      </c>
      <c r="D761" s="81" t="s">
        <v>90</v>
      </c>
      <c r="E761" s="82" t="s">
        <v>414</v>
      </c>
      <c r="F761" s="83" t="s">
        <v>415</v>
      </c>
      <c r="G761" s="84" t="s">
        <v>108</v>
      </c>
      <c r="H761" s="85">
        <v>25</v>
      </c>
      <c r="I761" s="86"/>
      <c r="J761" s="86">
        <f>ROUND($I$761*$H$761,2)</f>
        <v>0</v>
      </c>
      <c r="K761" s="83"/>
      <c r="L761" s="16"/>
      <c r="M761" s="87"/>
      <c r="N761" s="88" t="s">
        <v>25</v>
      </c>
      <c r="O761" s="89">
        <v>0.71799999999999997</v>
      </c>
      <c r="P761" s="89">
        <f>$O$761*$H$761</f>
        <v>17.95</v>
      </c>
      <c r="Q761" s="89">
        <v>0</v>
      </c>
      <c r="R761" s="89">
        <f>$Q$761*$H$761</f>
        <v>0</v>
      </c>
      <c r="S761" s="89">
        <v>0</v>
      </c>
      <c r="T761" s="90">
        <f>$S$761*$H$761</f>
        <v>0</v>
      </c>
      <c r="AR761" s="40" t="s">
        <v>129</v>
      </c>
      <c r="AT761" s="40" t="s">
        <v>90</v>
      </c>
      <c r="AU761" s="40" t="s">
        <v>38</v>
      </c>
      <c r="AY761" s="6" t="s">
        <v>88</v>
      </c>
      <c r="BE761" s="91">
        <f>IF($N$761="základní",$J$761,0)</f>
        <v>0</v>
      </c>
      <c r="BF761" s="91">
        <f>IF($N$761="snížená",$J$761,0)</f>
        <v>0</v>
      </c>
      <c r="BG761" s="91">
        <f>IF($N$761="zákl. přenesená",$J$761,0)</f>
        <v>0</v>
      </c>
      <c r="BH761" s="91">
        <f>IF($N$761="sníž. přenesená",$J$761,0)</f>
        <v>0</v>
      </c>
      <c r="BI761" s="91">
        <f>IF($N$761="nulová",$J$761,0)</f>
        <v>0</v>
      </c>
      <c r="BJ761" s="40" t="s">
        <v>37</v>
      </c>
      <c r="BK761" s="91">
        <f>ROUND($I$761*$H$761,2)</f>
        <v>0</v>
      </c>
      <c r="BL761" s="40" t="s">
        <v>129</v>
      </c>
      <c r="BM761" s="40" t="s">
        <v>1255</v>
      </c>
    </row>
    <row r="762" spans="2:65" s="6" customFormat="1" ht="15.75" customHeight="1">
      <c r="B762" s="92"/>
      <c r="D762" s="93" t="s">
        <v>95</v>
      </c>
      <c r="E762" s="94"/>
      <c r="F762" s="94" t="s">
        <v>1256</v>
      </c>
      <c r="H762" s="95">
        <v>13</v>
      </c>
      <c r="L762" s="92"/>
      <c r="M762" s="96"/>
      <c r="T762" s="97"/>
      <c r="AT762" s="98" t="s">
        <v>95</v>
      </c>
      <c r="AU762" s="98" t="s">
        <v>38</v>
      </c>
      <c r="AV762" s="98" t="s">
        <v>38</v>
      </c>
      <c r="AW762" s="98" t="s">
        <v>52</v>
      </c>
      <c r="AX762" s="98" t="s">
        <v>36</v>
      </c>
      <c r="AY762" s="98" t="s">
        <v>88</v>
      </c>
    </row>
    <row r="763" spans="2:65" s="6" customFormat="1" ht="15.75" customHeight="1">
      <c r="B763" s="92"/>
      <c r="D763" s="107" t="s">
        <v>95</v>
      </c>
      <c r="E763" s="98"/>
      <c r="F763" s="94" t="s">
        <v>1257</v>
      </c>
      <c r="H763" s="95">
        <v>11</v>
      </c>
      <c r="L763" s="92"/>
      <c r="M763" s="96"/>
      <c r="T763" s="97"/>
      <c r="AT763" s="98" t="s">
        <v>95</v>
      </c>
      <c r="AU763" s="98" t="s">
        <v>38</v>
      </c>
      <c r="AV763" s="98" t="s">
        <v>38</v>
      </c>
      <c r="AW763" s="98" t="s">
        <v>52</v>
      </c>
      <c r="AX763" s="98" t="s">
        <v>36</v>
      </c>
      <c r="AY763" s="98" t="s">
        <v>88</v>
      </c>
    </row>
    <row r="764" spans="2:65" s="6" customFormat="1" ht="15.75" customHeight="1">
      <c r="B764" s="92"/>
      <c r="D764" s="107" t="s">
        <v>95</v>
      </c>
      <c r="E764" s="98"/>
      <c r="F764" s="94" t="s">
        <v>1258</v>
      </c>
      <c r="H764" s="95">
        <v>1</v>
      </c>
      <c r="L764" s="92"/>
      <c r="M764" s="96"/>
      <c r="T764" s="97"/>
      <c r="AT764" s="98" t="s">
        <v>95</v>
      </c>
      <c r="AU764" s="98" t="s">
        <v>38</v>
      </c>
      <c r="AV764" s="98" t="s">
        <v>38</v>
      </c>
      <c r="AW764" s="98" t="s">
        <v>52</v>
      </c>
      <c r="AX764" s="98" t="s">
        <v>36</v>
      </c>
      <c r="AY764" s="98" t="s">
        <v>88</v>
      </c>
    </row>
    <row r="765" spans="2:65" s="6" customFormat="1" ht="15.75" customHeight="1">
      <c r="B765" s="16"/>
      <c r="C765" s="99" t="s">
        <v>442</v>
      </c>
      <c r="D765" s="99" t="s">
        <v>99</v>
      </c>
      <c r="E765" s="100" t="s">
        <v>1259</v>
      </c>
      <c r="F765" s="101" t="s">
        <v>1260</v>
      </c>
      <c r="G765" s="102" t="s">
        <v>108</v>
      </c>
      <c r="H765" s="103">
        <v>11</v>
      </c>
      <c r="I765" s="104"/>
      <c r="J765" s="104">
        <f>ROUND($I$765*$H$765,2)</f>
        <v>0</v>
      </c>
      <c r="K765" s="101"/>
      <c r="L765" s="105"/>
      <c r="M765" s="101"/>
      <c r="N765" s="106" t="s">
        <v>25</v>
      </c>
      <c r="O765" s="89">
        <v>0</v>
      </c>
      <c r="P765" s="89">
        <f>$O$765*$H$765</f>
        <v>0</v>
      </c>
      <c r="Q765" s="89">
        <v>1.5E-3</v>
      </c>
      <c r="R765" s="89">
        <f>$Q$765*$H$765</f>
        <v>1.6500000000000001E-2</v>
      </c>
      <c r="S765" s="89">
        <v>0</v>
      </c>
      <c r="T765" s="90">
        <f>$S$765*$H$765</f>
        <v>0</v>
      </c>
      <c r="AR765" s="40" t="s">
        <v>165</v>
      </c>
      <c r="AT765" s="40" t="s">
        <v>99</v>
      </c>
      <c r="AU765" s="40" t="s">
        <v>38</v>
      </c>
      <c r="AY765" s="6" t="s">
        <v>88</v>
      </c>
      <c r="BE765" s="91">
        <f>IF($N$765="základní",$J$765,0)</f>
        <v>0</v>
      </c>
      <c r="BF765" s="91">
        <f>IF($N$765="snížená",$J$765,0)</f>
        <v>0</v>
      </c>
      <c r="BG765" s="91">
        <f>IF($N$765="zákl. přenesená",$J$765,0)</f>
        <v>0</v>
      </c>
      <c r="BH765" s="91">
        <f>IF($N$765="sníž. přenesená",$J$765,0)</f>
        <v>0</v>
      </c>
      <c r="BI765" s="91">
        <f>IF($N$765="nulová",$J$765,0)</f>
        <v>0</v>
      </c>
      <c r="BJ765" s="40" t="s">
        <v>37</v>
      </c>
      <c r="BK765" s="91">
        <f>ROUND($I$765*$H$765,2)</f>
        <v>0</v>
      </c>
      <c r="BL765" s="40" t="s">
        <v>129</v>
      </c>
      <c r="BM765" s="40" t="s">
        <v>1261</v>
      </c>
    </row>
    <row r="766" spans="2:65" s="6" customFormat="1" ht="15.75" customHeight="1">
      <c r="B766" s="92"/>
      <c r="D766" s="93" t="s">
        <v>95</v>
      </c>
      <c r="E766" s="94"/>
      <c r="F766" s="94" t="s">
        <v>1257</v>
      </c>
      <c r="H766" s="95">
        <v>11</v>
      </c>
      <c r="L766" s="92"/>
      <c r="M766" s="96"/>
      <c r="T766" s="97"/>
      <c r="AT766" s="98" t="s">
        <v>95</v>
      </c>
      <c r="AU766" s="98" t="s">
        <v>38</v>
      </c>
      <c r="AV766" s="98" t="s">
        <v>38</v>
      </c>
      <c r="AW766" s="98" t="s">
        <v>52</v>
      </c>
      <c r="AX766" s="98" t="s">
        <v>36</v>
      </c>
      <c r="AY766" s="98" t="s">
        <v>88</v>
      </c>
    </row>
    <row r="767" spans="2:65" s="6" customFormat="1" ht="15.75" customHeight="1">
      <c r="B767" s="16"/>
      <c r="C767" s="99" t="s">
        <v>443</v>
      </c>
      <c r="D767" s="99" t="s">
        <v>99</v>
      </c>
      <c r="E767" s="100" t="s">
        <v>1262</v>
      </c>
      <c r="F767" s="101" t="s">
        <v>417</v>
      </c>
      <c r="G767" s="102" t="s">
        <v>108</v>
      </c>
      <c r="H767" s="103">
        <v>13</v>
      </c>
      <c r="I767" s="104"/>
      <c r="J767" s="104">
        <f>ROUND($I$767*$H$767,2)</f>
        <v>0</v>
      </c>
      <c r="K767" s="101"/>
      <c r="L767" s="105"/>
      <c r="M767" s="101"/>
      <c r="N767" s="106" t="s">
        <v>25</v>
      </c>
      <c r="O767" s="89">
        <v>0</v>
      </c>
      <c r="P767" s="89">
        <f>$O$767*$H$767</f>
        <v>0</v>
      </c>
      <c r="Q767" s="89">
        <v>1.5E-3</v>
      </c>
      <c r="R767" s="89">
        <f>$Q$767*$H$767</f>
        <v>1.95E-2</v>
      </c>
      <c r="S767" s="89">
        <v>0</v>
      </c>
      <c r="T767" s="90">
        <f>$S$767*$H$767</f>
        <v>0</v>
      </c>
      <c r="AR767" s="40" t="s">
        <v>165</v>
      </c>
      <c r="AT767" s="40" t="s">
        <v>99</v>
      </c>
      <c r="AU767" s="40" t="s">
        <v>38</v>
      </c>
      <c r="AY767" s="6" t="s">
        <v>88</v>
      </c>
      <c r="BE767" s="91">
        <f>IF($N$767="základní",$J$767,0)</f>
        <v>0</v>
      </c>
      <c r="BF767" s="91">
        <f>IF($N$767="snížená",$J$767,0)</f>
        <v>0</v>
      </c>
      <c r="BG767" s="91">
        <f>IF($N$767="zákl. přenesená",$J$767,0)</f>
        <v>0</v>
      </c>
      <c r="BH767" s="91">
        <f>IF($N$767="sníž. přenesená",$J$767,0)</f>
        <v>0</v>
      </c>
      <c r="BI767" s="91">
        <f>IF($N$767="nulová",$J$767,0)</f>
        <v>0</v>
      </c>
      <c r="BJ767" s="40" t="s">
        <v>37</v>
      </c>
      <c r="BK767" s="91">
        <f>ROUND($I$767*$H$767,2)</f>
        <v>0</v>
      </c>
      <c r="BL767" s="40" t="s">
        <v>129</v>
      </c>
      <c r="BM767" s="40" t="s">
        <v>1263</v>
      </c>
    </row>
    <row r="768" spans="2:65" s="6" customFormat="1" ht="15.75" customHeight="1">
      <c r="B768" s="92"/>
      <c r="D768" s="93" t="s">
        <v>95</v>
      </c>
      <c r="E768" s="94"/>
      <c r="F768" s="94" t="s">
        <v>1256</v>
      </c>
      <c r="H768" s="95">
        <v>13</v>
      </c>
      <c r="L768" s="92"/>
      <c r="M768" s="96"/>
      <c r="T768" s="97"/>
      <c r="AT768" s="98" t="s">
        <v>95</v>
      </c>
      <c r="AU768" s="98" t="s">
        <v>38</v>
      </c>
      <c r="AV768" s="98" t="s">
        <v>38</v>
      </c>
      <c r="AW768" s="98" t="s">
        <v>52</v>
      </c>
      <c r="AX768" s="98" t="s">
        <v>36</v>
      </c>
      <c r="AY768" s="98" t="s">
        <v>88</v>
      </c>
    </row>
    <row r="769" spans="2:65" s="6" customFormat="1" ht="15.75" customHeight="1">
      <c r="B769" s="16"/>
      <c r="C769" s="99" t="s">
        <v>444</v>
      </c>
      <c r="D769" s="99" t="s">
        <v>99</v>
      </c>
      <c r="E769" s="100" t="s">
        <v>1264</v>
      </c>
      <c r="F769" s="101" t="s">
        <v>1265</v>
      </c>
      <c r="G769" s="102" t="s">
        <v>108</v>
      </c>
      <c r="H769" s="103">
        <v>1</v>
      </c>
      <c r="I769" s="104"/>
      <c r="J769" s="104">
        <f>ROUND($I$769*$H$769,2)</f>
        <v>0</v>
      </c>
      <c r="K769" s="101"/>
      <c r="L769" s="105"/>
      <c r="M769" s="101"/>
      <c r="N769" s="106" t="s">
        <v>25</v>
      </c>
      <c r="O769" s="89">
        <v>0</v>
      </c>
      <c r="P769" s="89">
        <f>$O$769*$H$769</f>
        <v>0</v>
      </c>
      <c r="Q769" s="89">
        <v>1.5E-3</v>
      </c>
      <c r="R769" s="89">
        <f>$Q$769*$H$769</f>
        <v>1.5E-3</v>
      </c>
      <c r="S769" s="89">
        <v>0</v>
      </c>
      <c r="T769" s="90">
        <f>$S$769*$H$769</f>
        <v>0</v>
      </c>
      <c r="AR769" s="40" t="s">
        <v>165</v>
      </c>
      <c r="AT769" s="40" t="s">
        <v>99</v>
      </c>
      <c r="AU769" s="40" t="s">
        <v>38</v>
      </c>
      <c r="AY769" s="6" t="s">
        <v>88</v>
      </c>
      <c r="BE769" s="91">
        <f>IF($N$769="základní",$J$769,0)</f>
        <v>0</v>
      </c>
      <c r="BF769" s="91">
        <f>IF($N$769="snížená",$J$769,0)</f>
        <v>0</v>
      </c>
      <c r="BG769" s="91">
        <f>IF($N$769="zákl. přenesená",$J$769,0)</f>
        <v>0</v>
      </c>
      <c r="BH769" s="91">
        <f>IF($N$769="sníž. přenesená",$J$769,0)</f>
        <v>0</v>
      </c>
      <c r="BI769" s="91">
        <f>IF($N$769="nulová",$J$769,0)</f>
        <v>0</v>
      </c>
      <c r="BJ769" s="40" t="s">
        <v>37</v>
      </c>
      <c r="BK769" s="91">
        <f>ROUND($I$769*$H$769,2)</f>
        <v>0</v>
      </c>
      <c r="BL769" s="40" t="s">
        <v>129</v>
      </c>
      <c r="BM769" s="40" t="s">
        <v>1266</v>
      </c>
    </row>
    <row r="770" spans="2:65" s="6" customFormat="1" ht="15.75" customHeight="1">
      <c r="B770" s="92"/>
      <c r="D770" s="93" t="s">
        <v>95</v>
      </c>
      <c r="E770" s="94"/>
      <c r="F770" s="94" t="s">
        <v>1258</v>
      </c>
      <c r="H770" s="95">
        <v>1</v>
      </c>
      <c r="L770" s="92"/>
      <c r="M770" s="96"/>
      <c r="T770" s="97"/>
      <c r="AT770" s="98" t="s">
        <v>95</v>
      </c>
      <c r="AU770" s="98" t="s">
        <v>38</v>
      </c>
      <c r="AV770" s="98" t="s">
        <v>38</v>
      </c>
      <c r="AW770" s="98" t="s">
        <v>52</v>
      </c>
      <c r="AX770" s="98" t="s">
        <v>36</v>
      </c>
      <c r="AY770" s="98" t="s">
        <v>88</v>
      </c>
    </row>
    <row r="771" spans="2:65" s="6" customFormat="1" ht="15.75" customHeight="1">
      <c r="B771" s="16"/>
      <c r="C771" s="81" t="s">
        <v>445</v>
      </c>
      <c r="D771" s="81" t="s">
        <v>90</v>
      </c>
      <c r="E771" s="82" t="s">
        <v>1267</v>
      </c>
      <c r="F771" s="83" t="s">
        <v>1268</v>
      </c>
      <c r="G771" s="84" t="s">
        <v>108</v>
      </c>
      <c r="H771" s="85">
        <v>20</v>
      </c>
      <c r="I771" s="86"/>
      <c r="J771" s="86">
        <f>ROUND($I$771*$H$771,2)</f>
        <v>0</v>
      </c>
      <c r="K771" s="83"/>
      <c r="L771" s="16"/>
      <c r="M771" s="87"/>
      <c r="N771" s="88" t="s">
        <v>25</v>
      </c>
      <c r="O771" s="89">
        <v>0.96699999999999997</v>
      </c>
      <c r="P771" s="89">
        <f>$O$771*$H$771</f>
        <v>19.34</v>
      </c>
      <c r="Q771" s="89">
        <v>0</v>
      </c>
      <c r="R771" s="89">
        <f>$Q$771*$H$771</f>
        <v>0</v>
      </c>
      <c r="S771" s="89">
        <v>0</v>
      </c>
      <c r="T771" s="90">
        <f>$S$771*$H$771</f>
        <v>0</v>
      </c>
      <c r="AR771" s="40" t="s">
        <v>129</v>
      </c>
      <c r="AT771" s="40" t="s">
        <v>90</v>
      </c>
      <c r="AU771" s="40" t="s">
        <v>38</v>
      </c>
      <c r="AY771" s="6" t="s">
        <v>88</v>
      </c>
      <c r="BE771" s="91">
        <f>IF($N$771="základní",$J$771,0)</f>
        <v>0</v>
      </c>
      <c r="BF771" s="91">
        <f>IF($N$771="snížená",$J$771,0)</f>
        <v>0</v>
      </c>
      <c r="BG771" s="91">
        <f>IF($N$771="zákl. přenesená",$J$771,0)</f>
        <v>0</v>
      </c>
      <c r="BH771" s="91">
        <f>IF($N$771="sníž. přenesená",$J$771,0)</f>
        <v>0</v>
      </c>
      <c r="BI771" s="91">
        <f>IF($N$771="nulová",$J$771,0)</f>
        <v>0</v>
      </c>
      <c r="BJ771" s="40" t="s">
        <v>37</v>
      </c>
      <c r="BK771" s="91">
        <f>ROUND($I$771*$H$771,2)</f>
        <v>0</v>
      </c>
      <c r="BL771" s="40" t="s">
        <v>129</v>
      </c>
      <c r="BM771" s="40" t="s">
        <v>1269</v>
      </c>
    </row>
    <row r="772" spans="2:65" s="6" customFormat="1" ht="15.75" customHeight="1">
      <c r="B772" s="92"/>
      <c r="D772" s="93" t="s">
        <v>95</v>
      </c>
      <c r="E772" s="94"/>
      <c r="F772" s="94" t="s">
        <v>1270</v>
      </c>
      <c r="H772" s="95">
        <v>20</v>
      </c>
      <c r="L772" s="92"/>
      <c r="M772" s="96"/>
      <c r="T772" s="97"/>
      <c r="AT772" s="98" t="s">
        <v>95</v>
      </c>
      <c r="AU772" s="98" t="s">
        <v>38</v>
      </c>
      <c r="AV772" s="98" t="s">
        <v>38</v>
      </c>
      <c r="AW772" s="98" t="s">
        <v>52</v>
      </c>
      <c r="AX772" s="98" t="s">
        <v>36</v>
      </c>
      <c r="AY772" s="98" t="s">
        <v>88</v>
      </c>
    </row>
    <row r="773" spans="2:65" s="6" customFormat="1" ht="15.75" customHeight="1">
      <c r="B773" s="16"/>
      <c r="C773" s="99" t="s">
        <v>446</v>
      </c>
      <c r="D773" s="99" t="s">
        <v>99</v>
      </c>
      <c r="E773" s="100" t="s">
        <v>1271</v>
      </c>
      <c r="F773" s="101" t="s">
        <v>1272</v>
      </c>
      <c r="G773" s="102" t="s">
        <v>108</v>
      </c>
      <c r="H773" s="103">
        <v>20</v>
      </c>
      <c r="I773" s="104"/>
      <c r="J773" s="104">
        <f>ROUND($I$773*$H$773,2)</f>
        <v>0</v>
      </c>
      <c r="K773" s="101"/>
      <c r="L773" s="105"/>
      <c r="M773" s="101"/>
      <c r="N773" s="106" t="s">
        <v>25</v>
      </c>
      <c r="O773" s="89">
        <v>0</v>
      </c>
      <c r="P773" s="89">
        <f>$O$773*$H$773</f>
        <v>0</v>
      </c>
      <c r="Q773" s="89">
        <v>1.5E-3</v>
      </c>
      <c r="R773" s="89">
        <f>$Q$773*$H$773</f>
        <v>0.03</v>
      </c>
      <c r="S773" s="89">
        <v>0</v>
      </c>
      <c r="T773" s="90">
        <f>$S$773*$H$773</f>
        <v>0</v>
      </c>
      <c r="AR773" s="40" t="s">
        <v>165</v>
      </c>
      <c r="AT773" s="40" t="s">
        <v>99</v>
      </c>
      <c r="AU773" s="40" t="s">
        <v>38</v>
      </c>
      <c r="AY773" s="6" t="s">
        <v>88</v>
      </c>
      <c r="BE773" s="91">
        <f>IF($N$773="základní",$J$773,0)</f>
        <v>0</v>
      </c>
      <c r="BF773" s="91">
        <f>IF($N$773="snížená",$J$773,0)</f>
        <v>0</v>
      </c>
      <c r="BG773" s="91">
        <f>IF($N$773="zákl. přenesená",$J$773,0)</f>
        <v>0</v>
      </c>
      <c r="BH773" s="91">
        <f>IF($N$773="sníž. přenesená",$J$773,0)</f>
        <v>0</v>
      </c>
      <c r="BI773" s="91">
        <f>IF($N$773="nulová",$J$773,0)</f>
        <v>0</v>
      </c>
      <c r="BJ773" s="40" t="s">
        <v>37</v>
      </c>
      <c r="BK773" s="91">
        <f>ROUND($I$773*$H$773,2)</f>
        <v>0</v>
      </c>
      <c r="BL773" s="40" t="s">
        <v>129</v>
      </c>
      <c r="BM773" s="40" t="s">
        <v>1273</v>
      </c>
    </row>
    <row r="774" spans="2:65" s="6" customFormat="1" ht="15.75" customHeight="1">
      <c r="B774" s="92"/>
      <c r="D774" s="93" t="s">
        <v>95</v>
      </c>
      <c r="E774" s="94"/>
      <c r="F774" s="94" t="s">
        <v>1270</v>
      </c>
      <c r="H774" s="95">
        <v>20</v>
      </c>
      <c r="L774" s="92"/>
      <c r="M774" s="96"/>
      <c r="T774" s="97"/>
      <c r="AT774" s="98" t="s">
        <v>95</v>
      </c>
      <c r="AU774" s="98" t="s">
        <v>38</v>
      </c>
      <c r="AV774" s="98" t="s">
        <v>38</v>
      </c>
      <c r="AW774" s="98" t="s">
        <v>52</v>
      </c>
      <c r="AX774" s="98" t="s">
        <v>36</v>
      </c>
      <c r="AY774" s="98" t="s">
        <v>88</v>
      </c>
    </row>
    <row r="775" spans="2:65" s="6" customFormat="1" ht="15.75" customHeight="1">
      <c r="B775" s="16"/>
      <c r="C775" s="81" t="s">
        <v>449</v>
      </c>
      <c r="D775" s="81" t="s">
        <v>90</v>
      </c>
      <c r="E775" s="82" t="s">
        <v>421</v>
      </c>
      <c r="F775" s="83" t="s">
        <v>422</v>
      </c>
      <c r="G775" s="84" t="s">
        <v>229</v>
      </c>
      <c r="H775" s="85">
        <v>3.738</v>
      </c>
      <c r="I775" s="86"/>
      <c r="J775" s="86">
        <f>ROUND($I$775*$H$775,2)</f>
        <v>0</v>
      </c>
      <c r="K775" s="83"/>
      <c r="L775" s="16"/>
      <c r="M775" s="87"/>
      <c r="N775" s="88" t="s">
        <v>25</v>
      </c>
      <c r="O775" s="89">
        <v>2.4209999999999998</v>
      </c>
      <c r="P775" s="89">
        <f>$O$775*$H$775</f>
        <v>9.0496979999999994</v>
      </c>
      <c r="Q775" s="89">
        <v>0</v>
      </c>
      <c r="R775" s="89">
        <f>$Q$775*$H$775</f>
        <v>0</v>
      </c>
      <c r="S775" s="89">
        <v>0</v>
      </c>
      <c r="T775" s="90">
        <f>$S$775*$H$775</f>
        <v>0</v>
      </c>
      <c r="AR775" s="40" t="s">
        <v>129</v>
      </c>
      <c r="AT775" s="40" t="s">
        <v>90</v>
      </c>
      <c r="AU775" s="40" t="s">
        <v>38</v>
      </c>
      <c r="AY775" s="6" t="s">
        <v>88</v>
      </c>
      <c r="BE775" s="91">
        <f>IF($N$775="základní",$J$775,0)</f>
        <v>0</v>
      </c>
      <c r="BF775" s="91">
        <f>IF($N$775="snížená",$J$775,0)</f>
        <v>0</v>
      </c>
      <c r="BG775" s="91">
        <f>IF($N$775="zákl. přenesená",$J$775,0)</f>
        <v>0</v>
      </c>
      <c r="BH775" s="91">
        <f>IF($N$775="sníž. přenesená",$J$775,0)</f>
        <v>0</v>
      </c>
      <c r="BI775" s="91">
        <f>IF($N$775="nulová",$J$775,0)</f>
        <v>0</v>
      </c>
      <c r="BJ775" s="40" t="s">
        <v>37</v>
      </c>
      <c r="BK775" s="91">
        <f>ROUND($I$775*$H$775,2)</f>
        <v>0</v>
      </c>
      <c r="BL775" s="40" t="s">
        <v>129</v>
      </c>
      <c r="BM775" s="40" t="s">
        <v>1274</v>
      </c>
    </row>
    <row r="776" spans="2:65" s="70" customFormat="1" ht="30.75" customHeight="1">
      <c r="B776" s="71"/>
      <c r="D776" s="72" t="s">
        <v>35</v>
      </c>
      <c r="E776" s="79" t="s">
        <v>423</v>
      </c>
      <c r="F776" s="79" t="s">
        <v>424</v>
      </c>
      <c r="J776" s="80">
        <f>$BK$776</f>
        <v>0</v>
      </c>
      <c r="L776" s="71"/>
      <c r="M776" s="75"/>
      <c r="P776" s="76">
        <f>SUM($P$777:$P$797)</f>
        <v>13.001185999999995</v>
      </c>
      <c r="R776" s="76">
        <f>SUM($R$777:$R$797)</f>
        <v>0.83112749999999991</v>
      </c>
      <c r="T776" s="77">
        <f>SUM($T$777:$T$797)</f>
        <v>1.8149999999999999E-2</v>
      </c>
      <c r="AR776" s="72" t="s">
        <v>38</v>
      </c>
      <c r="AT776" s="72" t="s">
        <v>35</v>
      </c>
      <c r="AU776" s="72" t="s">
        <v>37</v>
      </c>
      <c r="AY776" s="72" t="s">
        <v>88</v>
      </c>
      <c r="BK776" s="78">
        <f>SUM($BK$777:$BK$797)</f>
        <v>0</v>
      </c>
    </row>
    <row r="777" spans="2:65" s="6" customFormat="1" ht="15.75" customHeight="1">
      <c r="B777" s="16"/>
      <c r="C777" s="84" t="s">
        <v>450</v>
      </c>
      <c r="D777" s="84" t="s">
        <v>90</v>
      </c>
      <c r="E777" s="82" t="s">
        <v>1275</v>
      </c>
      <c r="F777" s="83" t="s">
        <v>1276</v>
      </c>
      <c r="G777" s="84" t="s">
        <v>93</v>
      </c>
      <c r="H777" s="85">
        <v>1.6</v>
      </c>
      <c r="I777" s="86"/>
      <c r="J777" s="86">
        <f>ROUND($I$777*$H$777,2)</f>
        <v>0</v>
      </c>
      <c r="K777" s="83"/>
      <c r="L777" s="16"/>
      <c r="M777" s="87"/>
      <c r="N777" s="88" t="s">
        <v>25</v>
      </c>
      <c r="O777" s="89">
        <v>0.15</v>
      </c>
      <c r="P777" s="89">
        <f>$O$777*$H$777</f>
        <v>0.24</v>
      </c>
      <c r="Q777" s="89">
        <v>0</v>
      </c>
      <c r="R777" s="89">
        <f>$Q$777*$H$777</f>
        <v>0</v>
      </c>
      <c r="S777" s="89">
        <v>0</v>
      </c>
      <c r="T777" s="90">
        <f>$S$777*$H$777</f>
        <v>0</v>
      </c>
      <c r="AR777" s="40" t="s">
        <v>129</v>
      </c>
      <c r="AT777" s="40" t="s">
        <v>90</v>
      </c>
      <c r="AU777" s="40" t="s">
        <v>38</v>
      </c>
      <c r="AY777" s="40" t="s">
        <v>88</v>
      </c>
      <c r="BE777" s="91">
        <f>IF($N$777="základní",$J$777,0)</f>
        <v>0</v>
      </c>
      <c r="BF777" s="91">
        <f>IF($N$777="snížená",$J$777,0)</f>
        <v>0</v>
      </c>
      <c r="BG777" s="91">
        <f>IF($N$777="zákl. přenesená",$J$777,0)</f>
        <v>0</v>
      </c>
      <c r="BH777" s="91">
        <f>IF($N$777="sníž. přenesená",$J$777,0)</f>
        <v>0</v>
      </c>
      <c r="BI777" s="91">
        <f>IF($N$777="nulová",$J$777,0)</f>
        <v>0</v>
      </c>
      <c r="BJ777" s="40" t="s">
        <v>37</v>
      </c>
      <c r="BK777" s="91">
        <f>ROUND($I$777*$H$777,2)</f>
        <v>0</v>
      </c>
      <c r="BL777" s="40" t="s">
        <v>129</v>
      </c>
      <c r="BM777" s="40" t="s">
        <v>1277</v>
      </c>
    </row>
    <row r="778" spans="2:65" s="6" customFormat="1" ht="15.75" customHeight="1">
      <c r="B778" s="92"/>
      <c r="D778" s="93" t="s">
        <v>95</v>
      </c>
      <c r="E778" s="94"/>
      <c r="F778" s="94" t="s">
        <v>1278</v>
      </c>
      <c r="H778" s="95">
        <v>1.6</v>
      </c>
      <c r="L778" s="92"/>
      <c r="M778" s="96"/>
      <c r="T778" s="97"/>
      <c r="AT778" s="98" t="s">
        <v>95</v>
      </c>
      <c r="AU778" s="98" t="s">
        <v>38</v>
      </c>
      <c r="AV778" s="98" t="s">
        <v>38</v>
      </c>
      <c r="AW778" s="98" t="s">
        <v>52</v>
      </c>
      <c r="AX778" s="98" t="s">
        <v>36</v>
      </c>
      <c r="AY778" s="98" t="s">
        <v>88</v>
      </c>
    </row>
    <row r="779" spans="2:65" s="6" customFormat="1" ht="15.75" customHeight="1">
      <c r="B779" s="16"/>
      <c r="C779" s="99" t="s">
        <v>451</v>
      </c>
      <c r="D779" s="99" t="s">
        <v>99</v>
      </c>
      <c r="E779" s="100" t="s">
        <v>1279</v>
      </c>
      <c r="F779" s="101" t="s">
        <v>1280</v>
      </c>
      <c r="G779" s="102" t="s">
        <v>93</v>
      </c>
      <c r="H779" s="103">
        <v>1.6</v>
      </c>
      <c r="I779" s="104"/>
      <c r="J779" s="104">
        <f>ROUND($I$779*$H$779,2)</f>
        <v>0</v>
      </c>
      <c r="K779" s="101"/>
      <c r="L779" s="105"/>
      <c r="M779" s="101"/>
      <c r="N779" s="106" t="s">
        <v>25</v>
      </c>
      <c r="O779" s="89">
        <v>0</v>
      </c>
      <c r="P779" s="89">
        <f>$O$779*$H$779</f>
        <v>0</v>
      </c>
      <c r="Q779" s="89">
        <v>1.2E-2</v>
      </c>
      <c r="R779" s="89">
        <f>$Q$779*$H$779</f>
        <v>1.9200000000000002E-2</v>
      </c>
      <c r="S779" s="89">
        <v>0</v>
      </c>
      <c r="T779" s="90">
        <f>$S$779*$H$779</f>
        <v>0</v>
      </c>
      <c r="AR779" s="40" t="s">
        <v>165</v>
      </c>
      <c r="AT779" s="40" t="s">
        <v>99</v>
      </c>
      <c r="AU779" s="40" t="s">
        <v>38</v>
      </c>
      <c r="AY779" s="6" t="s">
        <v>88</v>
      </c>
      <c r="BE779" s="91">
        <f>IF($N$779="základní",$J$779,0)</f>
        <v>0</v>
      </c>
      <c r="BF779" s="91">
        <f>IF($N$779="snížená",$J$779,0)</f>
        <v>0</v>
      </c>
      <c r="BG779" s="91">
        <f>IF($N$779="zákl. přenesená",$J$779,0)</f>
        <v>0</v>
      </c>
      <c r="BH779" s="91">
        <f>IF($N$779="sníž. přenesená",$J$779,0)</f>
        <v>0</v>
      </c>
      <c r="BI779" s="91">
        <f>IF($N$779="nulová",$J$779,0)</f>
        <v>0</v>
      </c>
      <c r="BJ779" s="40" t="s">
        <v>37</v>
      </c>
      <c r="BK779" s="91">
        <f>ROUND($I$779*$H$779,2)</f>
        <v>0</v>
      </c>
      <c r="BL779" s="40" t="s">
        <v>129</v>
      </c>
      <c r="BM779" s="40" t="s">
        <v>1281</v>
      </c>
    </row>
    <row r="780" spans="2:65" s="6" customFormat="1" ht="15.75" customHeight="1">
      <c r="B780" s="92"/>
      <c r="D780" s="93" t="s">
        <v>95</v>
      </c>
      <c r="E780" s="94"/>
      <c r="F780" s="94" t="s">
        <v>1278</v>
      </c>
      <c r="H780" s="95">
        <v>1.6</v>
      </c>
      <c r="L780" s="92"/>
      <c r="M780" s="96"/>
      <c r="T780" s="97"/>
      <c r="AT780" s="98" t="s">
        <v>95</v>
      </c>
      <c r="AU780" s="98" t="s">
        <v>38</v>
      </c>
      <c r="AV780" s="98" t="s">
        <v>38</v>
      </c>
      <c r="AW780" s="98" t="s">
        <v>52</v>
      </c>
      <c r="AX780" s="98" t="s">
        <v>36</v>
      </c>
      <c r="AY780" s="98" t="s">
        <v>88</v>
      </c>
    </row>
    <row r="781" spans="2:65" s="6" customFormat="1" ht="15.75" customHeight="1">
      <c r="B781" s="16"/>
      <c r="C781" s="81" t="s">
        <v>455</v>
      </c>
      <c r="D781" s="81" t="s">
        <v>90</v>
      </c>
      <c r="E781" s="82" t="s">
        <v>1282</v>
      </c>
      <c r="F781" s="83" t="s">
        <v>1283</v>
      </c>
      <c r="G781" s="84" t="s">
        <v>113</v>
      </c>
      <c r="H781" s="85">
        <v>5.6</v>
      </c>
      <c r="I781" s="86"/>
      <c r="J781" s="86">
        <f>ROUND($I$781*$H$781,2)</f>
        <v>0</v>
      </c>
      <c r="K781" s="83"/>
      <c r="L781" s="16"/>
      <c r="M781" s="87"/>
      <c r="N781" s="88" t="s">
        <v>25</v>
      </c>
      <c r="O781" s="89">
        <v>0.21</v>
      </c>
      <c r="P781" s="89">
        <f>$O$781*$H$781</f>
        <v>1.1759999999999999</v>
      </c>
      <c r="Q781" s="89">
        <v>0</v>
      </c>
      <c r="R781" s="89">
        <f>$Q$781*$H$781</f>
        <v>0</v>
      </c>
      <c r="S781" s="89">
        <v>0</v>
      </c>
      <c r="T781" s="90">
        <f>$S$781*$H$781</f>
        <v>0</v>
      </c>
      <c r="AR781" s="40" t="s">
        <v>129</v>
      </c>
      <c r="AT781" s="40" t="s">
        <v>90</v>
      </c>
      <c r="AU781" s="40" t="s">
        <v>38</v>
      </c>
      <c r="AY781" s="6" t="s">
        <v>88</v>
      </c>
      <c r="BE781" s="91">
        <f>IF($N$781="základní",$J$781,0)</f>
        <v>0</v>
      </c>
      <c r="BF781" s="91">
        <f>IF($N$781="snížená",$J$781,0)</f>
        <v>0</v>
      </c>
      <c r="BG781" s="91">
        <f>IF($N$781="zákl. přenesená",$J$781,0)</f>
        <v>0</v>
      </c>
      <c r="BH781" s="91">
        <f>IF($N$781="sníž. přenesená",$J$781,0)</f>
        <v>0</v>
      </c>
      <c r="BI781" s="91">
        <f>IF($N$781="nulová",$J$781,0)</f>
        <v>0</v>
      </c>
      <c r="BJ781" s="40" t="s">
        <v>37</v>
      </c>
      <c r="BK781" s="91">
        <f>ROUND($I$781*$H$781,2)</f>
        <v>0</v>
      </c>
      <c r="BL781" s="40" t="s">
        <v>129</v>
      </c>
      <c r="BM781" s="40" t="s">
        <v>1284</v>
      </c>
    </row>
    <row r="782" spans="2:65" s="6" customFormat="1" ht="15.75" customHeight="1">
      <c r="B782" s="92"/>
      <c r="D782" s="93" t="s">
        <v>95</v>
      </c>
      <c r="E782" s="94"/>
      <c r="F782" s="94" t="s">
        <v>1285</v>
      </c>
      <c r="H782" s="95">
        <v>5.6</v>
      </c>
      <c r="L782" s="92"/>
      <c r="M782" s="96"/>
      <c r="T782" s="97"/>
      <c r="AT782" s="98" t="s">
        <v>95</v>
      </c>
      <c r="AU782" s="98" t="s">
        <v>38</v>
      </c>
      <c r="AV782" s="98" t="s">
        <v>38</v>
      </c>
      <c r="AW782" s="98" t="s">
        <v>52</v>
      </c>
      <c r="AX782" s="98" t="s">
        <v>36</v>
      </c>
      <c r="AY782" s="98" t="s">
        <v>88</v>
      </c>
    </row>
    <row r="783" spans="2:65" s="6" customFormat="1" ht="15.75" customHeight="1">
      <c r="B783" s="16"/>
      <c r="C783" s="99" t="s">
        <v>458</v>
      </c>
      <c r="D783" s="99" t="s">
        <v>99</v>
      </c>
      <c r="E783" s="100" t="s">
        <v>1286</v>
      </c>
      <c r="F783" s="101" t="s">
        <v>1287</v>
      </c>
      <c r="G783" s="102" t="s">
        <v>113</v>
      </c>
      <c r="H783" s="103">
        <v>5.6</v>
      </c>
      <c r="I783" s="104"/>
      <c r="J783" s="104">
        <f>ROUND($I$783*$H$783,2)</f>
        <v>0</v>
      </c>
      <c r="K783" s="101"/>
      <c r="L783" s="105"/>
      <c r="M783" s="101"/>
      <c r="N783" s="106" t="s">
        <v>25</v>
      </c>
      <c r="O783" s="89">
        <v>0</v>
      </c>
      <c r="P783" s="89">
        <f>$O$783*$H$783</f>
        <v>0</v>
      </c>
      <c r="Q783" s="89">
        <v>2.0000000000000001E-4</v>
      </c>
      <c r="R783" s="89">
        <f>$Q$783*$H$783</f>
        <v>1.1199999999999999E-3</v>
      </c>
      <c r="S783" s="89">
        <v>0</v>
      </c>
      <c r="T783" s="90">
        <f>$S$783*$H$783</f>
        <v>0</v>
      </c>
      <c r="AR783" s="40" t="s">
        <v>165</v>
      </c>
      <c r="AT783" s="40" t="s">
        <v>99</v>
      </c>
      <c r="AU783" s="40" t="s">
        <v>38</v>
      </c>
      <c r="AY783" s="6" t="s">
        <v>88</v>
      </c>
      <c r="BE783" s="91">
        <f>IF($N$783="základní",$J$783,0)</f>
        <v>0</v>
      </c>
      <c r="BF783" s="91">
        <f>IF($N$783="snížená",$J$783,0)</f>
        <v>0</v>
      </c>
      <c r="BG783" s="91">
        <f>IF($N$783="zákl. přenesená",$J$783,0)</f>
        <v>0</v>
      </c>
      <c r="BH783" s="91">
        <f>IF($N$783="sníž. přenesená",$J$783,0)</f>
        <v>0</v>
      </c>
      <c r="BI783" s="91">
        <f>IF($N$783="nulová",$J$783,0)</f>
        <v>0</v>
      </c>
      <c r="BJ783" s="40" t="s">
        <v>37</v>
      </c>
      <c r="BK783" s="91">
        <f>ROUND($I$783*$H$783,2)</f>
        <v>0</v>
      </c>
      <c r="BL783" s="40" t="s">
        <v>129</v>
      </c>
      <c r="BM783" s="40" t="s">
        <v>1288</v>
      </c>
    </row>
    <row r="784" spans="2:65" s="6" customFormat="1" ht="27" customHeight="1">
      <c r="B784" s="16"/>
      <c r="C784" s="84" t="s">
        <v>461</v>
      </c>
      <c r="D784" s="84" t="s">
        <v>90</v>
      </c>
      <c r="E784" s="82" t="s">
        <v>1289</v>
      </c>
      <c r="F784" s="83" t="s">
        <v>1290</v>
      </c>
      <c r="G784" s="84" t="s">
        <v>108</v>
      </c>
      <c r="H784" s="85">
        <v>1</v>
      </c>
      <c r="I784" s="86"/>
      <c r="J784" s="86">
        <f>ROUND($I$784*$H$784,2)</f>
        <v>0</v>
      </c>
      <c r="K784" s="83"/>
      <c r="L784" s="16"/>
      <c r="M784" s="87"/>
      <c r="N784" s="88" t="s">
        <v>25</v>
      </c>
      <c r="O784" s="89">
        <v>0.86499999999999999</v>
      </c>
      <c r="P784" s="89">
        <f>$O$784*$H$784</f>
        <v>0.86499999999999999</v>
      </c>
      <c r="Q784" s="89">
        <v>0.16800000000000001</v>
      </c>
      <c r="R784" s="89">
        <f>$Q$784*$H$784</f>
        <v>0.16800000000000001</v>
      </c>
      <c r="S784" s="89">
        <v>0</v>
      </c>
      <c r="T784" s="90">
        <f>$S$784*$H$784</f>
        <v>0</v>
      </c>
      <c r="AR784" s="40" t="s">
        <v>129</v>
      </c>
      <c r="AT784" s="40" t="s">
        <v>90</v>
      </c>
      <c r="AU784" s="40" t="s">
        <v>38</v>
      </c>
      <c r="AY784" s="40" t="s">
        <v>88</v>
      </c>
      <c r="BE784" s="91">
        <f>IF($N$784="základní",$J$784,0)</f>
        <v>0</v>
      </c>
      <c r="BF784" s="91">
        <f>IF($N$784="snížená",$J$784,0)</f>
        <v>0</v>
      </c>
      <c r="BG784" s="91">
        <f>IF($N$784="zákl. přenesená",$J$784,0)</f>
        <v>0</v>
      </c>
      <c r="BH784" s="91">
        <f>IF($N$784="sníž. přenesená",$J$784,0)</f>
        <v>0</v>
      </c>
      <c r="BI784" s="91">
        <f>IF($N$784="nulová",$J$784,0)</f>
        <v>0</v>
      </c>
      <c r="BJ784" s="40" t="s">
        <v>37</v>
      </c>
      <c r="BK784" s="91">
        <f>ROUND($I$784*$H$784,2)</f>
        <v>0</v>
      </c>
      <c r="BL784" s="40" t="s">
        <v>129</v>
      </c>
      <c r="BM784" s="40" t="s">
        <v>1291</v>
      </c>
    </row>
    <row r="785" spans="2:65" s="6" customFormat="1" ht="27" customHeight="1">
      <c r="B785" s="16"/>
      <c r="C785" s="84" t="s">
        <v>467</v>
      </c>
      <c r="D785" s="84" t="s">
        <v>90</v>
      </c>
      <c r="E785" s="82" t="s">
        <v>1292</v>
      </c>
      <c r="F785" s="83" t="s">
        <v>1293</v>
      </c>
      <c r="G785" s="84" t="s">
        <v>108</v>
      </c>
      <c r="H785" s="85">
        <v>3</v>
      </c>
      <c r="I785" s="86"/>
      <c r="J785" s="86">
        <f>ROUND($I$785*$H$785,2)</f>
        <v>0</v>
      </c>
      <c r="K785" s="83"/>
      <c r="L785" s="16"/>
      <c r="M785" s="87"/>
      <c r="N785" s="88" t="s">
        <v>25</v>
      </c>
      <c r="O785" s="89">
        <v>0.86499999999999999</v>
      </c>
      <c r="P785" s="89">
        <f>$O$785*$H$785</f>
        <v>2.5949999999999998</v>
      </c>
      <c r="Q785" s="89">
        <v>0.11</v>
      </c>
      <c r="R785" s="89">
        <f>$Q$785*$H$785</f>
        <v>0.33</v>
      </c>
      <c r="S785" s="89">
        <v>0</v>
      </c>
      <c r="T785" s="90">
        <f>$S$785*$H$785</f>
        <v>0</v>
      </c>
      <c r="AR785" s="40" t="s">
        <v>129</v>
      </c>
      <c r="AT785" s="40" t="s">
        <v>90</v>
      </c>
      <c r="AU785" s="40" t="s">
        <v>38</v>
      </c>
      <c r="AY785" s="40" t="s">
        <v>88</v>
      </c>
      <c r="BE785" s="91">
        <f>IF($N$785="základní",$J$785,0)</f>
        <v>0</v>
      </c>
      <c r="BF785" s="91">
        <f>IF($N$785="snížená",$J$785,0)</f>
        <v>0</v>
      </c>
      <c r="BG785" s="91">
        <f>IF($N$785="zákl. přenesená",$J$785,0)</f>
        <v>0</v>
      </c>
      <c r="BH785" s="91">
        <f>IF($N$785="sníž. přenesená",$J$785,0)</f>
        <v>0</v>
      </c>
      <c r="BI785" s="91">
        <f>IF($N$785="nulová",$J$785,0)</f>
        <v>0</v>
      </c>
      <c r="BJ785" s="40" t="s">
        <v>37</v>
      </c>
      <c r="BK785" s="91">
        <f>ROUND($I$785*$H$785,2)</f>
        <v>0</v>
      </c>
      <c r="BL785" s="40" t="s">
        <v>129</v>
      </c>
      <c r="BM785" s="40" t="s">
        <v>1294</v>
      </c>
    </row>
    <row r="786" spans="2:65" s="6" customFormat="1" ht="27" customHeight="1">
      <c r="B786" s="16"/>
      <c r="C786" s="84" t="s">
        <v>470</v>
      </c>
      <c r="D786" s="84" t="s">
        <v>90</v>
      </c>
      <c r="E786" s="82" t="s">
        <v>1295</v>
      </c>
      <c r="F786" s="83" t="s">
        <v>1296</v>
      </c>
      <c r="G786" s="84" t="s">
        <v>108</v>
      </c>
      <c r="H786" s="85">
        <v>2</v>
      </c>
      <c r="I786" s="86"/>
      <c r="J786" s="86">
        <f>ROUND($I$786*$H$786,2)</f>
        <v>0</v>
      </c>
      <c r="K786" s="83"/>
      <c r="L786" s="16"/>
      <c r="M786" s="87"/>
      <c r="N786" s="88" t="s">
        <v>25</v>
      </c>
      <c r="O786" s="89">
        <v>0.86499999999999999</v>
      </c>
      <c r="P786" s="89">
        <f>$O$786*$H$786</f>
        <v>1.73</v>
      </c>
      <c r="Q786" s="89">
        <v>0.155</v>
      </c>
      <c r="R786" s="89">
        <f>$Q$786*$H$786</f>
        <v>0.31</v>
      </c>
      <c r="S786" s="89">
        <v>0</v>
      </c>
      <c r="T786" s="90">
        <f>$S$786*$H$786</f>
        <v>0</v>
      </c>
      <c r="AR786" s="40" t="s">
        <v>129</v>
      </c>
      <c r="AT786" s="40" t="s">
        <v>90</v>
      </c>
      <c r="AU786" s="40" t="s">
        <v>38</v>
      </c>
      <c r="AY786" s="40" t="s">
        <v>88</v>
      </c>
      <c r="BE786" s="91">
        <f>IF($N$786="základní",$J$786,0)</f>
        <v>0</v>
      </c>
      <c r="BF786" s="91">
        <f>IF($N$786="snížená",$J$786,0)</f>
        <v>0</v>
      </c>
      <c r="BG786" s="91">
        <f>IF($N$786="zákl. přenesená",$J$786,0)</f>
        <v>0</v>
      </c>
      <c r="BH786" s="91">
        <f>IF($N$786="sníž. přenesená",$J$786,0)</f>
        <v>0</v>
      </c>
      <c r="BI786" s="91">
        <f>IF($N$786="nulová",$J$786,0)</f>
        <v>0</v>
      </c>
      <c r="BJ786" s="40" t="s">
        <v>37</v>
      </c>
      <c r="BK786" s="91">
        <f>ROUND($I$786*$H$786,2)</f>
        <v>0</v>
      </c>
      <c r="BL786" s="40" t="s">
        <v>129</v>
      </c>
      <c r="BM786" s="40" t="s">
        <v>1297</v>
      </c>
    </row>
    <row r="787" spans="2:65" s="6" customFormat="1" ht="27" customHeight="1">
      <c r="B787" s="16"/>
      <c r="C787" s="84" t="s">
        <v>473</v>
      </c>
      <c r="D787" s="84" t="s">
        <v>90</v>
      </c>
      <c r="E787" s="82" t="s">
        <v>1298</v>
      </c>
      <c r="F787" s="83" t="s">
        <v>1299</v>
      </c>
      <c r="G787" s="84" t="s">
        <v>108</v>
      </c>
      <c r="H787" s="85">
        <v>2</v>
      </c>
      <c r="I787" s="86"/>
      <c r="J787" s="86">
        <f>ROUND($I$787*$H$787,2)</f>
        <v>0</v>
      </c>
      <c r="K787" s="83"/>
      <c r="L787" s="16"/>
      <c r="M787" s="87"/>
      <c r="N787" s="88" t="s">
        <v>25</v>
      </c>
      <c r="O787" s="89">
        <v>0.46</v>
      </c>
      <c r="P787" s="89">
        <f>$O$787*$H$787</f>
        <v>0.92</v>
      </c>
      <c r="Q787" s="89">
        <v>3.8000000000000002E-4</v>
      </c>
      <c r="R787" s="89">
        <f>$Q$787*$H$787</f>
        <v>7.6000000000000004E-4</v>
      </c>
      <c r="S787" s="89">
        <v>0</v>
      </c>
      <c r="T787" s="90">
        <f>$S$787*$H$787</f>
        <v>0</v>
      </c>
      <c r="AR787" s="40" t="s">
        <v>129</v>
      </c>
      <c r="AT787" s="40" t="s">
        <v>90</v>
      </c>
      <c r="AU787" s="40" t="s">
        <v>38</v>
      </c>
      <c r="AY787" s="40" t="s">
        <v>88</v>
      </c>
      <c r="BE787" s="91">
        <f>IF($N$787="základní",$J$787,0)</f>
        <v>0</v>
      </c>
      <c r="BF787" s="91">
        <f>IF($N$787="snížená",$J$787,0)</f>
        <v>0</v>
      </c>
      <c r="BG787" s="91">
        <f>IF($N$787="zákl. přenesená",$J$787,0)</f>
        <v>0</v>
      </c>
      <c r="BH787" s="91">
        <f>IF($N$787="sníž. přenesená",$J$787,0)</f>
        <v>0</v>
      </c>
      <c r="BI787" s="91">
        <f>IF($N$787="nulová",$J$787,0)</f>
        <v>0</v>
      </c>
      <c r="BJ787" s="40" t="s">
        <v>37</v>
      </c>
      <c r="BK787" s="91">
        <f>ROUND($I$787*$H$787,2)</f>
        <v>0</v>
      </c>
      <c r="BL787" s="40" t="s">
        <v>129</v>
      </c>
      <c r="BM787" s="40" t="s">
        <v>1300</v>
      </c>
    </row>
    <row r="788" spans="2:65" s="6" customFormat="1" ht="27" customHeight="1">
      <c r="B788" s="16"/>
      <c r="C788" s="84" t="s">
        <v>474</v>
      </c>
      <c r="D788" s="84" t="s">
        <v>90</v>
      </c>
      <c r="E788" s="82" t="s">
        <v>1301</v>
      </c>
      <c r="F788" s="83" t="s">
        <v>1302</v>
      </c>
      <c r="G788" s="84" t="s">
        <v>108</v>
      </c>
      <c r="H788" s="85">
        <v>3</v>
      </c>
      <c r="I788" s="86"/>
      <c r="J788" s="86">
        <f>ROUND($I$788*$H$788,2)</f>
        <v>0</v>
      </c>
      <c r="K788" s="83"/>
      <c r="L788" s="16"/>
      <c r="M788" s="87"/>
      <c r="N788" s="88" t="s">
        <v>25</v>
      </c>
      <c r="O788" s="89">
        <v>0.46</v>
      </c>
      <c r="P788" s="89">
        <f>$O$788*$H$788</f>
        <v>1.3800000000000001</v>
      </c>
      <c r="Q788" s="89">
        <v>3.8000000000000002E-4</v>
      </c>
      <c r="R788" s="89">
        <f>$Q$788*$H$788</f>
        <v>1.14E-3</v>
      </c>
      <c r="S788" s="89">
        <v>0</v>
      </c>
      <c r="T788" s="90">
        <f>$S$788*$H$788</f>
        <v>0</v>
      </c>
      <c r="AR788" s="40" t="s">
        <v>129</v>
      </c>
      <c r="AT788" s="40" t="s">
        <v>90</v>
      </c>
      <c r="AU788" s="40" t="s">
        <v>38</v>
      </c>
      <c r="AY788" s="40" t="s">
        <v>88</v>
      </c>
      <c r="BE788" s="91">
        <f>IF($N$788="základní",$J$788,0)</f>
        <v>0</v>
      </c>
      <c r="BF788" s="91">
        <f>IF($N$788="snížená",$J$788,0)</f>
        <v>0</v>
      </c>
      <c r="BG788" s="91">
        <f>IF($N$788="zákl. přenesená",$J$788,0)</f>
        <v>0</v>
      </c>
      <c r="BH788" s="91">
        <f>IF($N$788="sníž. přenesená",$J$788,0)</f>
        <v>0</v>
      </c>
      <c r="BI788" s="91">
        <f>IF($N$788="nulová",$J$788,0)</f>
        <v>0</v>
      </c>
      <c r="BJ788" s="40" t="s">
        <v>37</v>
      </c>
      <c r="BK788" s="91">
        <f>ROUND($I$788*$H$788,2)</f>
        <v>0</v>
      </c>
      <c r="BL788" s="40" t="s">
        <v>129</v>
      </c>
      <c r="BM788" s="40" t="s">
        <v>1303</v>
      </c>
    </row>
    <row r="789" spans="2:65" s="6" customFormat="1" ht="15.75" customHeight="1">
      <c r="B789" s="16"/>
      <c r="C789" s="84" t="s">
        <v>475</v>
      </c>
      <c r="D789" s="84" t="s">
        <v>90</v>
      </c>
      <c r="E789" s="82" t="s">
        <v>1304</v>
      </c>
      <c r="F789" s="83" t="s">
        <v>1305</v>
      </c>
      <c r="G789" s="84" t="s">
        <v>209</v>
      </c>
      <c r="H789" s="85">
        <v>1</v>
      </c>
      <c r="I789" s="86"/>
      <c r="J789" s="86">
        <f>ROUND($I$789*$H$789,2)</f>
        <v>0</v>
      </c>
      <c r="K789" s="83"/>
      <c r="L789" s="16"/>
      <c r="M789" s="87"/>
      <c r="N789" s="88" t="s">
        <v>25</v>
      </c>
      <c r="O789" s="89">
        <v>8.7999999999999995E-2</v>
      </c>
      <c r="P789" s="89">
        <f>$O$789*$H$789</f>
        <v>8.7999999999999995E-2</v>
      </c>
      <c r="Q789" s="89">
        <v>5.0000000000000002E-5</v>
      </c>
      <c r="R789" s="89">
        <f>$Q$789*$H$789</f>
        <v>5.0000000000000002E-5</v>
      </c>
      <c r="S789" s="89">
        <v>1E-3</v>
      </c>
      <c r="T789" s="90">
        <f>$S$789*$H$789</f>
        <v>1E-3</v>
      </c>
      <c r="AR789" s="40" t="s">
        <v>129</v>
      </c>
      <c r="AT789" s="40" t="s">
        <v>90</v>
      </c>
      <c r="AU789" s="40" t="s">
        <v>38</v>
      </c>
      <c r="AY789" s="40" t="s">
        <v>88</v>
      </c>
      <c r="BE789" s="91">
        <f>IF($N$789="základní",$J$789,0)</f>
        <v>0</v>
      </c>
      <c r="BF789" s="91">
        <f>IF($N$789="snížená",$J$789,0)</f>
        <v>0</v>
      </c>
      <c r="BG789" s="91">
        <f>IF($N$789="zákl. přenesená",$J$789,0)</f>
        <v>0</v>
      </c>
      <c r="BH789" s="91">
        <f>IF($N$789="sníž. přenesená",$J$789,0)</f>
        <v>0</v>
      </c>
      <c r="BI789" s="91">
        <f>IF($N$789="nulová",$J$789,0)</f>
        <v>0</v>
      </c>
      <c r="BJ789" s="40" t="s">
        <v>37</v>
      </c>
      <c r="BK789" s="91">
        <f>ROUND($I$789*$H$789,2)</f>
        <v>0</v>
      </c>
      <c r="BL789" s="40" t="s">
        <v>129</v>
      </c>
      <c r="BM789" s="40" t="s">
        <v>1306</v>
      </c>
    </row>
    <row r="790" spans="2:65" s="6" customFormat="1" ht="27" customHeight="1">
      <c r="B790" s="16"/>
      <c r="C790" s="84" t="s">
        <v>481</v>
      </c>
      <c r="D790" s="84" t="s">
        <v>90</v>
      </c>
      <c r="E790" s="82" t="s">
        <v>1307</v>
      </c>
      <c r="F790" s="83" t="s">
        <v>1308</v>
      </c>
      <c r="G790" s="84" t="s">
        <v>209</v>
      </c>
      <c r="H790" s="85">
        <v>1</v>
      </c>
      <c r="I790" s="86"/>
      <c r="J790" s="86">
        <f>ROUND($I$790*$H$790,2)</f>
        <v>0</v>
      </c>
      <c r="K790" s="83"/>
      <c r="L790" s="16"/>
      <c r="M790" s="87"/>
      <c r="N790" s="88" t="s">
        <v>25</v>
      </c>
      <c r="O790" s="89">
        <v>8.7999999999999995E-2</v>
      </c>
      <c r="P790" s="89">
        <f>$O$790*$H$790</f>
        <v>8.7999999999999995E-2</v>
      </c>
      <c r="Q790" s="89">
        <v>5.0000000000000002E-5</v>
      </c>
      <c r="R790" s="89">
        <f>$Q$790*$H$790</f>
        <v>5.0000000000000002E-5</v>
      </c>
      <c r="S790" s="89">
        <v>1E-3</v>
      </c>
      <c r="T790" s="90">
        <f>$S$790*$H$790</f>
        <v>1E-3</v>
      </c>
      <c r="AR790" s="40" t="s">
        <v>129</v>
      </c>
      <c r="AT790" s="40" t="s">
        <v>90</v>
      </c>
      <c r="AU790" s="40" t="s">
        <v>38</v>
      </c>
      <c r="AY790" s="40" t="s">
        <v>88</v>
      </c>
      <c r="BE790" s="91">
        <f>IF($N$790="základní",$J$790,0)</f>
        <v>0</v>
      </c>
      <c r="BF790" s="91">
        <f>IF($N$790="snížená",$J$790,0)</f>
        <v>0</v>
      </c>
      <c r="BG790" s="91">
        <f>IF($N$790="zákl. přenesená",$J$790,0)</f>
        <v>0</v>
      </c>
      <c r="BH790" s="91">
        <f>IF($N$790="sníž. přenesená",$J$790,0)</f>
        <v>0</v>
      </c>
      <c r="BI790" s="91">
        <f>IF($N$790="nulová",$J$790,0)</f>
        <v>0</v>
      </c>
      <c r="BJ790" s="40" t="s">
        <v>37</v>
      </c>
      <c r="BK790" s="91">
        <f>ROUND($I$790*$H$790,2)</f>
        <v>0</v>
      </c>
      <c r="BL790" s="40" t="s">
        <v>129</v>
      </c>
      <c r="BM790" s="40" t="s">
        <v>1309</v>
      </c>
    </row>
    <row r="791" spans="2:65" s="6" customFormat="1" ht="15.75" customHeight="1">
      <c r="B791" s="16"/>
      <c r="C791" s="84" t="s">
        <v>1310</v>
      </c>
      <c r="D791" s="84" t="s">
        <v>90</v>
      </c>
      <c r="E791" s="82" t="s">
        <v>1311</v>
      </c>
      <c r="F791" s="83" t="s">
        <v>1312</v>
      </c>
      <c r="G791" s="84" t="s">
        <v>108</v>
      </c>
      <c r="H791" s="85">
        <v>3</v>
      </c>
      <c r="I791" s="86"/>
      <c r="J791" s="86">
        <f>ROUND($I$791*$H$791,2)</f>
        <v>0</v>
      </c>
      <c r="K791" s="83"/>
      <c r="L791" s="16"/>
      <c r="M791" s="87"/>
      <c r="N791" s="88" t="s">
        <v>25</v>
      </c>
      <c r="O791" s="89">
        <v>8.7999999999999995E-2</v>
      </c>
      <c r="P791" s="89">
        <f>$O$791*$H$791</f>
        <v>0.26400000000000001</v>
      </c>
      <c r="Q791" s="89">
        <v>5.0000000000000002E-5</v>
      </c>
      <c r="R791" s="89">
        <f>$Q$791*$H$791</f>
        <v>1.5000000000000001E-4</v>
      </c>
      <c r="S791" s="89">
        <v>1E-3</v>
      </c>
      <c r="T791" s="90">
        <f>$S$791*$H$791</f>
        <v>3.0000000000000001E-3</v>
      </c>
      <c r="AR791" s="40" t="s">
        <v>129</v>
      </c>
      <c r="AT791" s="40" t="s">
        <v>90</v>
      </c>
      <c r="AU791" s="40" t="s">
        <v>38</v>
      </c>
      <c r="AY791" s="40" t="s">
        <v>88</v>
      </c>
      <c r="BE791" s="91">
        <f>IF($N$791="základní",$J$791,0)</f>
        <v>0</v>
      </c>
      <c r="BF791" s="91">
        <f>IF($N$791="snížená",$J$791,0)</f>
        <v>0</v>
      </c>
      <c r="BG791" s="91">
        <f>IF($N$791="zákl. přenesená",$J$791,0)</f>
        <v>0</v>
      </c>
      <c r="BH791" s="91">
        <f>IF($N$791="sníž. přenesená",$J$791,0)</f>
        <v>0</v>
      </c>
      <c r="BI791" s="91">
        <f>IF($N$791="nulová",$J$791,0)</f>
        <v>0</v>
      </c>
      <c r="BJ791" s="40" t="s">
        <v>37</v>
      </c>
      <c r="BK791" s="91">
        <f>ROUND($I$791*$H$791,2)</f>
        <v>0</v>
      </c>
      <c r="BL791" s="40" t="s">
        <v>129</v>
      </c>
      <c r="BM791" s="40" t="s">
        <v>1313</v>
      </c>
    </row>
    <row r="792" spans="2:65" s="6" customFormat="1" ht="27" customHeight="1">
      <c r="B792" s="16"/>
      <c r="C792" s="84" t="s">
        <v>1314</v>
      </c>
      <c r="D792" s="84" t="s">
        <v>90</v>
      </c>
      <c r="E792" s="82" t="s">
        <v>1315</v>
      </c>
      <c r="F792" s="83" t="s">
        <v>1316</v>
      </c>
      <c r="G792" s="84" t="s">
        <v>209</v>
      </c>
      <c r="H792" s="85">
        <v>1</v>
      </c>
      <c r="I792" s="86"/>
      <c r="J792" s="86">
        <f>ROUND($I$792*$H$792,2)</f>
        <v>0</v>
      </c>
      <c r="K792" s="83"/>
      <c r="L792" s="16"/>
      <c r="M792" s="87"/>
      <c r="N792" s="88" t="s">
        <v>25</v>
      </c>
      <c r="O792" s="89">
        <v>8.7999999999999995E-2</v>
      </c>
      <c r="P792" s="89">
        <f>$O$792*$H$792</f>
        <v>8.7999999999999995E-2</v>
      </c>
      <c r="Q792" s="89">
        <v>5.0000000000000002E-5</v>
      </c>
      <c r="R792" s="89">
        <f>$Q$792*$H$792</f>
        <v>5.0000000000000002E-5</v>
      </c>
      <c r="S792" s="89">
        <v>1E-3</v>
      </c>
      <c r="T792" s="90">
        <f>$S$792*$H$792</f>
        <v>1E-3</v>
      </c>
      <c r="AR792" s="40" t="s">
        <v>129</v>
      </c>
      <c r="AT792" s="40" t="s">
        <v>90</v>
      </c>
      <c r="AU792" s="40" t="s">
        <v>38</v>
      </c>
      <c r="AY792" s="40" t="s">
        <v>88</v>
      </c>
      <c r="BE792" s="91">
        <f>IF($N$792="základní",$J$792,0)</f>
        <v>0</v>
      </c>
      <c r="BF792" s="91">
        <f>IF($N$792="snížená",$J$792,0)</f>
        <v>0</v>
      </c>
      <c r="BG792" s="91">
        <f>IF($N$792="zákl. přenesená",$J$792,0)</f>
        <v>0</v>
      </c>
      <c r="BH792" s="91">
        <f>IF($N$792="sníž. přenesená",$J$792,0)</f>
        <v>0</v>
      </c>
      <c r="BI792" s="91">
        <f>IF($N$792="nulová",$J$792,0)</f>
        <v>0</v>
      </c>
      <c r="BJ792" s="40" t="s">
        <v>37</v>
      </c>
      <c r="BK792" s="91">
        <f>ROUND($I$792*$H$792,2)</f>
        <v>0</v>
      </c>
      <c r="BL792" s="40" t="s">
        <v>129</v>
      </c>
      <c r="BM792" s="40" t="s">
        <v>1317</v>
      </c>
    </row>
    <row r="793" spans="2:65" s="6" customFormat="1" ht="27" customHeight="1">
      <c r="B793" s="16"/>
      <c r="C793" s="84" t="s">
        <v>1318</v>
      </c>
      <c r="D793" s="84" t="s">
        <v>90</v>
      </c>
      <c r="E793" s="82" t="s">
        <v>1319</v>
      </c>
      <c r="F793" s="83" t="s">
        <v>1320</v>
      </c>
      <c r="G793" s="84" t="s">
        <v>108</v>
      </c>
      <c r="H793" s="85">
        <v>3</v>
      </c>
      <c r="I793" s="86"/>
      <c r="J793" s="86">
        <f>ROUND($I$793*$H$793,2)</f>
        <v>0</v>
      </c>
      <c r="K793" s="83"/>
      <c r="L793" s="16"/>
      <c r="M793" s="87"/>
      <c r="N793" s="88" t="s">
        <v>25</v>
      </c>
      <c r="O793" s="89">
        <v>8.7999999999999995E-2</v>
      </c>
      <c r="P793" s="89">
        <f>$O$793*$H$793</f>
        <v>0.26400000000000001</v>
      </c>
      <c r="Q793" s="89">
        <v>5.0000000000000002E-5</v>
      </c>
      <c r="R793" s="89">
        <f>$Q$793*$H$793</f>
        <v>1.5000000000000001E-4</v>
      </c>
      <c r="S793" s="89">
        <v>1E-3</v>
      </c>
      <c r="T793" s="90">
        <f>$S$793*$H$793</f>
        <v>3.0000000000000001E-3</v>
      </c>
      <c r="AR793" s="40" t="s">
        <v>129</v>
      </c>
      <c r="AT793" s="40" t="s">
        <v>90</v>
      </c>
      <c r="AU793" s="40" t="s">
        <v>38</v>
      </c>
      <c r="AY793" s="40" t="s">
        <v>88</v>
      </c>
      <c r="BE793" s="91">
        <f>IF($N$793="základní",$J$793,0)</f>
        <v>0</v>
      </c>
      <c r="BF793" s="91">
        <f>IF($N$793="snížená",$J$793,0)</f>
        <v>0</v>
      </c>
      <c r="BG793" s="91">
        <f>IF($N$793="zákl. přenesená",$J$793,0)</f>
        <v>0</v>
      </c>
      <c r="BH793" s="91">
        <f>IF($N$793="sníž. přenesená",$J$793,0)</f>
        <v>0</v>
      </c>
      <c r="BI793" s="91">
        <f>IF($N$793="nulová",$J$793,0)</f>
        <v>0</v>
      </c>
      <c r="BJ793" s="40" t="s">
        <v>37</v>
      </c>
      <c r="BK793" s="91">
        <f>ROUND($I$793*$H$793,2)</f>
        <v>0</v>
      </c>
      <c r="BL793" s="40" t="s">
        <v>129</v>
      </c>
      <c r="BM793" s="40" t="s">
        <v>1321</v>
      </c>
    </row>
    <row r="794" spans="2:65" s="6" customFormat="1" ht="27" customHeight="1">
      <c r="B794" s="16"/>
      <c r="C794" s="84" t="s">
        <v>1322</v>
      </c>
      <c r="D794" s="84" t="s">
        <v>90</v>
      </c>
      <c r="E794" s="82" t="s">
        <v>1323</v>
      </c>
      <c r="F794" s="83" t="s">
        <v>1324</v>
      </c>
      <c r="G794" s="84" t="s">
        <v>108</v>
      </c>
      <c r="H794" s="85">
        <v>3</v>
      </c>
      <c r="I794" s="86"/>
      <c r="J794" s="86">
        <f>ROUND($I$794*$H$794,2)</f>
        <v>0</v>
      </c>
      <c r="K794" s="83"/>
      <c r="L794" s="16"/>
      <c r="M794" s="87"/>
      <c r="N794" s="88" t="s">
        <v>25</v>
      </c>
      <c r="O794" s="89">
        <v>8.7999999999999995E-2</v>
      </c>
      <c r="P794" s="89">
        <f>$O$794*$H$794</f>
        <v>0.26400000000000001</v>
      </c>
      <c r="Q794" s="89">
        <v>5.0000000000000002E-5</v>
      </c>
      <c r="R794" s="89">
        <f>$Q$794*$H$794</f>
        <v>1.5000000000000001E-4</v>
      </c>
      <c r="S794" s="89">
        <v>1E-3</v>
      </c>
      <c r="T794" s="90">
        <f>$S$794*$H$794</f>
        <v>3.0000000000000001E-3</v>
      </c>
      <c r="AR794" s="40" t="s">
        <v>129</v>
      </c>
      <c r="AT794" s="40" t="s">
        <v>90</v>
      </c>
      <c r="AU794" s="40" t="s">
        <v>38</v>
      </c>
      <c r="AY794" s="40" t="s">
        <v>88</v>
      </c>
      <c r="BE794" s="91">
        <f>IF($N$794="základní",$J$794,0)</f>
        <v>0</v>
      </c>
      <c r="BF794" s="91">
        <f>IF($N$794="snížená",$J$794,0)</f>
        <v>0</v>
      </c>
      <c r="BG794" s="91">
        <f>IF($N$794="zákl. přenesená",$J$794,0)</f>
        <v>0</v>
      </c>
      <c r="BH794" s="91">
        <f>IF($N$794="sníž. přenesená",$J$794,0)</f>
        <v>0</v>
      </c>
      <c r="BI794" s="91">
        <f>IF($N$794="nulová",$J$794,0)</f>
        <v>0</v>
      </c>
      <c r="BJ794" s="40" t="s">
        <v>37</v>
      </c>
      <c r="BK794" s="91">
        <f>ROUND($I$794*$H$794,2)</f>
        <v>0</v>
      </c>
      <c r="BL794" s="40" t="s">
        <v>129</v>
      </c>
      <c r="BM794" s="40" t="s">
        <v>1325</v>
      </c>
    </row>
    <row r="795" spans="2:65" s="6" customFormat="1" ht="15.75" customHeight="1">
      <c r="B795" s="16"/>
      <c r="C795" s="84" t="s">
        <v>1326</v>
      </c>
      <c r="D795" s="84" t="s">
        <v>90</v>
      </c>
      <c r="E795" s="82" t="s">
        <v>1327</v>
      </c>
      <c r="F795" s="83" t="s">
        <v>1328</v>
      </c>
      <c r="G795" s="84" t="s">
        <v>93</v>
      </c>
      <c r="H795" s="85">
        <v>6.15</v>
      </c>
      <c r="I795" s="86"/>
      <c r="J795" s="86">
        <f>ROUND($I$795*$H$795,2)</f>
        <v>0</v>
      </c>
      <c r="K795" s="83"/>
      <c r="L795" s="16"/>
      <c r="M795" s="87"/>
      <c r="N795" s="88" t="s">
        <v>25</v>
      </c>
      <c r="O795" s="89">
        <v>8.7999999999999995E-2</v>
      </c>
      <c r="P795" s="89">
        <f>$O$795*$H$795</f>
        <v>0.54120000000000001</v>
      </c>
      <c r="Q795" s="89">
        <v>5.0000000000000002E-5</v>
      </c>
      <c r="R795" s="89">
        <f>$Q$795*$H$795</f>
        <v>3.0750000000000005E-4</v>
      </c>
      <c r="S795" s="89">
        <v>1E-3</v>
      </c>
      <c r="T795" s="90">
        <f>$S$795*$H$795</f>
        <v>6.1500000000000001E-3</v>
      </c>
      <c r="AR795" s="40" t="s">
        <v>129</v>
      </c>
      <c r="AT795" s="40" t="s">
        <v>90</v>
      </c>
      <c r="AU795" s="40" t="s">
        <v>38</v>
      </c>
      <c r="AY795" s="40" t="s">
        <v>88</v>
      </c>
      <c r="BE795" s="91">
        <f>IF($N$795="základní",$J$795,0)</f>
        <v>0</v>
      </c>
      <c r="BF795" s="91">
        <f>IF($N$795="snížená",$J$795,0)</f>
        <v>0</v>
      </c>
      <c r="BG795" s="91">
        <f>IF($N$795="zákl. přenesená",$J$795,0)</f>
        <v>0</v>
      </c>
      <c r="BH795" s="91">
        <f>IF($N$795="sníž. přenesená",$J$795,0)</f>
        <v>0</v>
      </c>
      <c r="BI795" s="91">
        <f>IF($N$795="nulová",$J$795,0)</f>
        <v>0</v>
      </c>
      <c r="BJ795" s="40" t="s">
        <v>37</v>
      </c>
      <c r="BK795" s="91">
        <f>ROUND($I$795*$H$795,2)</f>
        <v>0</v>
      </c>
      <c r="BL795" s="40" t="s">
        <v>129</v>
      </c>
      <c r="BM795" s="40" t="s">
        <v>1329</v>
      </c>
    </row>
    <row r="796" spans="2:65" s="6" customFormat="1" ht="15.75" customHeight="1">
      <c r="B796" s="92"/>
      <c r="D796" s="93" t="s">
        <v>95</v>
      </c>
      <c r="E796" s="94"/>
      <c r="F796" s="94" t="s">
        <v>1330</v>
      </c>
      <c r="H796" s="95">
        <v>6.15</v>
      </c>
      <c r="L796" s="92"/>
      <c r="M796" s="96"/>
      <c r="T796" s="97"/>
      <c r="AT796" s="98" t="s">
        <v>95</v>
      </c>
      <c r="AU796" s="98" t="s">
        <v>38</v>
      </c>
      <c r="AV796" s="98" t="s">
        <v>38</v>
      </c>
      <c r="AW796" s="98" t="s">
        <v>52</v>
      </c>
      <c r="AX796" s="98" t="s">
        <v>36</v>
      </c>
      <c r="AY796" s="98" t="s">
        <v>88</v>
      </c>
    </row>
    <row r="797" spans="2:65" s="6" customFormat="1" ht="15.75" customHeight="1">
      <c r="B797" s="16"/>
      <c r="C797" s="81" t="s">
        <v>1331</v>
      </c>
      <c r="D797" s="81" t="s">
        <v>90</v>
      </c>
      <c r="E797" s="82" t="s">
        <v>1332</v>
      </c>
      <c r="F797" s="83" t="s">
        <v>1333</v>
      </c>
      <c r="G797" s="84" t="s">
        <v>229</v>
      </c>
      <c r="H797" s="85">
        <v>0.83099999999999996</v>
      </c>
      <c r="I797" s="86"/>
      <c r="J797" s="86">
        <f>ROUND($I$797*$H$797,2)</f>
        <v>0</v>
      </c>
      <c r="K797" s="83"/>
      <c r="L797" s="16"/>
      <c r="M797" s="87"/>
      <c r="N797" s="88" t="s">
        <v>25</v>
      </c>
      <c r="O797" s="89">
        <v>3.0059999999999998</v>
      </c>
      <c r="P797" s="89">
        <f>$O$797*$H$797</f>
        <v>2.4979859999999996</v>
      </c>
      <c r="Q797" s="89">
        <v>0</v>
      </c>
      <c r="R797" s="89">
        <f>$Q$797*$H$797</f>
        <v>0</v>
      </c>
      <c r="S797" s="89">
        <v>0</v>
      </c>
      <c r="T797" s="90">
        <f>$S$797*$H$797</f>
        <v>0</v>
      </c>
      <c r="AR797" s="40" t="s">
        <v>129</v>
      </c>
      <c r="AT797" s="40" t="s">
        <v>90</v>
      </c>
      <c r="AU797" s="40" t="s">
        <v>38</v>
      </c>
      <c r="AY797" s="6" t="s">
        <v>88</v>
      </c>
      <c r="BE797" s="91">
        <f>IF($N$797="základní",$J$797,0)</f>
        <v>0</v>
      </c>
      <c r="BF797" s="91">
        <f>IF($N$797="snížená",$J$797,0)</f>
        <v>0</v>
      </c>
      <c r="BG797" s="91">
        <f>IF($N$797="zákl. přenesená",$J$797,0)</f>
        <v>0</v>
      </c>
      <c r="BH797" s="91">
        <f>IF($N$797="sníž. přenesená",$J$797,0)</f>
        <v>0</v>
      </c>
      <c r="BI797" s="91">
        <f>IF($N$797="nulová",$J$797,0)</f>
        <v>0</v>
      </c>
      <c r="BJ797" s="40" t="s">
        <v>37</v>
      </c>
      <c r="BK797" s="91">
        <f>ROUND($I$797*$H$797,2)</f>
        <v>0</v>
      </c>
      <c r="BL797" s="40" t="s">
        <v>129</v>
      </c>
      <c r="BM797" s="40" t="s">
        <v>1334</v>
      </c>
    </row>
    <row r="798" spans="2:65" s="70" customFormat="1" ht="30.75" customHeight="1">
      <c r="B798" s="71"/>
      <c r="D798" s="72" t="s">
        <v>35</v>
      </c>
      <c r="E798" s="79" t="s">
        <v>1335</v>
      </c>
      <c r="F798" s="79" t="s">
        <v>1336</v>
      </c>
      <c r="J798" s="80">
        <f>$BK$798</f>
        <v>0</v>
      </c>
      <c r="L798" s="71"/>
      <c r="M798" s="75"/>
      <c r="P798" s="76">
        <f>SUM($P$799:$P$816)</f>
        <v>8.6341039999999989</v>
      </c>
      <c r="R798" s="76">
        <f>SUM($R$799:$R$816)</f>
        <v>0.15263640000000001</v>
      </c>
      <c r="T798" s="77">
        <f>SUM($T$799:$T$816)</f>
        <v>0.11939999999999999</v>
      </c>
      <c r="AR798" s="72" t="s">
        <v>38</v>
      </c>
      <c r="AT798" s="72" t="s">
        <v>35</v>
      </c>
      <c r="AU798" s="72" t="s">
        <v>37</v>
      </c>
      <c r="AY798" s="72" t="s">
        <v>88</v>
      </c>
      <c r="BK798" s="78">
        <f>SUM($BK$799:$BK$816)</f>
        <v>0</v>
      </c>
    </row>
    <row r="799" spans="2:65" s="6" customFormat="1" ht="15.75" customHeight="1">
      <c r="B799" s="16"/>
      <c r="C799" s="84" t="s">
        <v>1337</v>
      </c>
      <c r="D799" s="84" t="s">
        <v>90</v>
      </c>
      <c r="E799" s="82" t="s">
        <v>1338</v>
      </c>
      <c r="F799" s="83" t="s">
        <v>1339</v>
      </c>
      <c r="G799" s="84" t="s">
        <v>113</v>
      </c>
      <c r="H799" s="85">
        <v>8.3000000000000007</v>
      </c>
      <c r="I799" s="86"/>
      <c r="J799" s="86">
        <f>ROUND($I$799*$H$799,2)</f>
        <v>0</v>
      </c>
      <c r="K799" s="83"/>
      <c r="L799" s="16"/>
      <c r="M799" s="87"/>
      <c r="N799" s="88" t="s">
        <v>25</v>
      </c>
      <c r="O799" s="89">
        <v>0.20899999999999999</v>
      </c>
      <c r="P799" s="89">
        <f>$O$799*$H$799</f>
        <v>1.7347000000000001</v>
      </c>
      <c r="Q799" s="89">
        <v>6.2E-4</v>
      </c>
      <c r="R799" s="89">
        <f>$Q$799*$H$799</f>
        <v>5.1460000000000004E-3</v>
      </c>
      <c r="S799" s="89">
        <v>0</v>
      </c>
      <c r="T799" s="90">
        <f>$S$799*$H$799</f>
        <v>0</v>
      </c>
      <c r="AR799" s="40" t="s">
        <v>129</v>
      </c>
      <c r="AT799" s="40" t="s">
        <v>90</v>
      </c>
      <c r="AU799" s="40" t="s">
        <v>38</v>
      </c>
      <c r="AY799" s="40" t="s">
        <v>88</v>
      </c>
      <c r="BE799" s="91">
        <f>IF($N$799="základní",$J$799,0)</f>
        <v>0</v>
      </c>
      <c r="BF799" s="91">
        <f>IF($N$799="snížená",$J$799,0)</f>
        <v>0</v>
      </c>
      <c r="BG799" s="91">
        <f>IF($N$799="zákl. přenesená",$J$799,0)</f>
        <v>0</v>
      </c>
      <c r="BH799" s="91">
        <f>IF($N$799="sníž. přenesená",$J$799,0)</f>
        <v>0</v>
      </c>
      <c r="BI799" s="91">
        <f>IF($N$799="nulová",$J$799,0)</f>
        <v>0</v>
      </c>
      <c r="BJ799" s="40" t="s">
        <v>37</v>
      </c>
      <c r="BK799" s="91">
        <f>ROUND($I$799*$H$799,2)</f>
        <v>0</v>
      </c>
      <c r="BL799" s="40" t="s">
        <v>129</v>
      </c>
      <c r="BM799" s="40" t="s">
        <v>1340</v>
      </c>
    </row>
    <row r="800" spans="2:65" s="6" customFormat="1" ht="15.75" customHeight="1">
      <c r="B800" s="92"/>
      <c r="D800" s="93" t="s">
        <v>95</v>
      </c>
      <c r="E800" s="94"/>
      <c r="F800" s="94" t="s">
        <v>1341</v>
      </c>
      <c r="H800" s="95">
        <v>8.3000000000000007</v>
      </c>
      <c r="L800" s="92"/>
      <c r="M800" s="96"/>
      <c r="T800" s="97"/>
      <c r="AT800" s="98" t="s">
        <v>95</v>
      </c>
      <c r="AU800" s="98" t="s">
        <v>38</v>
      </c>
      <c r="AV800" s="98" t="s">
        <v>38</v>
      </c>
      <c r="AW800" s="98" t="s">
        <v>52</v>
      </c>
      <c r="AX800" s="98" t="s">
        <v>36</v>
      </c>
      <c r="AY800" s="98" t="s">
        <v>88</v>
      </c>
    </row>
    <row r="801" spans="2:65" s="6" customFormat="1" ht="15.75" customHeight="1">
      <c r="B801" s="16"/>
      <c r="C801" s="81" t="s">
        <v>1342</v>
      </c>
      <c r="D801" s="81" t="s">
        <v>90</v>
      </c>
      <c r="E801" s="82" t="s">
        <v>1343</v>
      </c>
      <c r="F801" s="83" t="s">
        <v>1344</v>
      </c>
      <c r="G801" s="84" t="s">
        <v>93</v>
      </c>
      <c r="H801" s="85">
        <v>5.97</v>
      </c>
      <c r="I801" s="86"/>
      <c r="J801" s="86">
        <f>ROUND($I$801*$H$801,2)</f>
        <v>0</v>
      </c>
      <c r="K801" s="83"/>
      <c r="L801" s="16"/>
      <c r="M801" s="87"/>
      <c r="N801" s="88" t="s">
        <v>25</v>
      </c>
      <c r="O801" s="89">
        <v>0.36799999999999999</v>
      </c>
      <c r="P801" s="89">
        <f>$O$801*$H$801</f>
        <v>2.1969599999999998</v>
      </c>
      <c r="Q801" s="89">
        <v>0</v>
      </c>
      <c r="R801" s="89">
        <f>$Q$801*$H$801</f>
        <v>0</v>
      </c>
      <c r="S801" s="89">
        <v>0.02</v>
      </c>
      <c r="T801" s="90">
        <f>$S$801*$H$801</f>
        <v>0.11939999999999999</v>
      </c>
      <c r="AR801" s="40" t="s">
        <v>129</v>
      </c>
      <c r="AT801" s="40" t="s">
        <v>90</v>
      </c>
      <c r="AU801" s="40" t="s">
        <v>38</v>
      </c>
      <c r="AY801" s="6" t="s">
        <v>88</v>
      </c>
      <c r="BE801" s="91">
        <f>IF($N$801="základní",$J$801,0)</f>
        <v>0</v>
      </c>
      <c r="BF801" s="91">
        <f>IF($N$801="snížená",$J$801,0)</f>
        <v>0</v>
      </c>
      <c r="BG801" s="91">
        <f>IF($N$801="zákl. přenesená",$J$801,0)</f>
        <v>0</v>
      </c>
      <c r="BH801" s="91">
        <f>IF($N$801="sníž. přenesená",$J$801,0)</f>
        <v>0</v>
      </c>
      <c r="BI801" s="91">
        <f>IF($N$801="nulová",$J$801,0)</f>
        <v>0</v>
      </c>
      <c r="BJ801" s="40" t="s">
        <v>37</v>
      </c>
      <c r="BK801" s="91">
        <f>ROUND($I$801*$H$801,2)</f>
        <v>0</v>
      </c>
      <c r="BL801" s="40" t="s">
        <v>129</v>
      </c>
      <c r="BM801" s="40" t="s">
        <v>1345</v>
      </c>
    </row>
    <row r="802" spans="2:65" s="6" customFormat="1" ht="15.75" customHeight="1">
      <c r="B802" s="92"/>
      <c r="D802" s="93" t="s">
        <v>95</v>
      </c>
      <c r="E802" s="94"/>
      <c r="F802" s="94" t="s">
        <v>1346</v>
      </c>
      <c r="H802" s="95">
        <v>5.97</v>
      </c>
      <c r="L802" s="92"/>
      <c r="M802" s="96"/>
      <c r="T802" s="97"/>
      <c r="AT802" s="98" t="s">
        <v>95</v>
      </c>
      <c r="AU802" s="98" t="s">
        <v>38</v>
      </c>
      <c r="AV802" s="98" t="s">
        <v>38</v>
      </c>
      <c r="AW802" s="98" t="s">
        <v>52</v>
      </c>
      <c r="AX802" s="98" t="s">
        <v>36</v>
      </c>
      <c r="AY802" s="98" t="s">
        <v>88</v>
      </c>
    </row>
    <row r="803" spans="2:65" s="6" customFormat="1" ht="15.75" customHeight="1">
      <c r="B803" s="16"/>
      <c r="C803" s="81" t="s">
        <v>1347</v>
      </c>
      <c r="D803" s="81" t="s">
        <v>90</v>
      </c>
      <c r="E803" s="82" t="s">
        <v>1348</v>
      </c>
      <c r="F803" s="83" t="s">
        <v>1349</v>
      </c>
      <c r="G803" s="84" t="s">
        <v>93</v>
      </c>
      <c r="H803" s="85">
        <v>3.92</v>
      </c>
      <c r="I803" s="86"/>
      <c r="J803" s="86">
        <f>ROUND($I$803*$H$803,2)</f>
        <v>0</v>
      </c>
      <c r="K803" s="83"/>
      <c r="L803" s="16"/>
      <c r="M803" s="87"/>
      <c r="N803" s="88" t="s">
        <v>25</v>
      </c>
      <c r="O803" s="89">
        <v>0.68500000000000005</v>
      </c>
      <c r="P803" s="89">
        <f>$O$803*$H$803</f>
        <v>2.6852</v>
      </c>
      <c r="Q803" s="89">
        <v>3.9199999999999999E-3</v>
      </c>
      <c r="R803" s="89">
        <f>$Q$803*$H$803</f>
        <v>1.5366399999999999E-2</v>
      </c>
      <c r="S803" s="89">
        <v>0</v>
      </c>
      <c r="T803" s="90">
        <f>$S$803*$H$803</f>
        <v>0</v>
      </c>
      <c r="AR803" s="40" t="s">
        <v>129</v>
      </c>
      <c r="AT803" s="40" t="s">
        <v>90</v>
      </c>
      <c r="AU803" s="40" t="s">
        <v>38</v>
      </c>
      <c r="AY803" s="6" t="s">
        <v>88</v>
      </c>
      <c r="BE803" s="91">
        <f>IF($N$803="základní",$J$803,0)</f>
        <v>0</v>
      </c>
      <c r="BF803" s="91">
        <f>IF($N$803="snížená",$J$803,0)</f>
        <v>0</v>
      </c>
      <c r="BG803" s="91">
        <f>IF($N$803="zákl. přenesená",$J$803,0)</f>
        <v>0</v>
      </c>
      <c r="BH803" s="91">
        <f>IF($N$803="sníž. přenesená",$J$803,0)</f>
        <v>0</v>
      </c>
      <c r="BI803" s="91">
        <f>IF($N$803="nulová",$J$803,0)</f>
        <v>0</v>
      </c>
      <c r="BJ803" s="40" t="s">
        <v>37</v>
      </c>
      <c r="BK803" s="91">
        <f>ROUND($I$803*$H$803,2)</f>
        <v>0</v>
      </c>
      <c r="BL803" s="40" t="s">
        <v>129</v>
      </c>
      <c r="BM803" s="40" t="s">
        <v>1350</v>
      </c>
    </row>
    <row r="804" spans="2:65" s="6" customFormat="1" ht="15.75" customHeight="1">
      <c r="B804" s="92"/>
      <c r="D804" s="93" t="s">
        <v>95</v>
      </c>
      <c r="E804" s="94"/>
      <c r="F804" s="94" t="s">
        <v>1351</v>
      </c>
      <c r="H804" s="95">
        <v>5.52</v>
      </c>
      <c r="L804" s="92"/>
      <c r="M804" s="96"/>
      <c r="T804" s="97"/>
      <c r="AT804" s="98" t="s">
        <v>95</v>
      </c>
      <c r="AU804" s="98" t="s">
        <v>38</v>
      </c>
      <c r="AV804" s="98" t="s">
        <v>38</v>
      </c>
      <c r="AW804" s="98" t="s">
        <v>52</v>
      </c>
      <c r="AX804" s="98" t="s">
        <v>36</v>
      </c>
      <c r="AY804" s="98" t="s">
        <v>88</v>
      </c>
    </row>
    <row r="805" spans="2:65" s="6" customFormat="1" ht="15.75" customHeight="1">
      <c r="B805" s="92"/>
      <c r="D805" s="107" t="s">
        <v>95</v>
      </c>
      <c r="E805" s="98"/>
      <c r="F805" s="94" t="s">
        <v>1352</v>
      </c>
      <c r="H805" s="95">
        <v>-1.6</v>
      </c>
      <c r="L805" s="92"/>
      <c r="M805" s="96"/>
      <c r="T805" s="97"/>
      <c r="AT805" s="98" t="s">
        <v>95</v>
      </c>
      <c r="AU805" s="98" t="s">
        <v>38</v>
      </c>
      <c r="AV805" s="98" t="s">
        <v>38</v>
      </c>
      <c r="AW805" s="98" t="s">
        <v>52</v>
      </c>
      <c r="AX805" s="98" t="s">
        <v>36</v>
      </c>
      <c r="AY805" s="98" t="s">
        <v>88</v>
      </c>
    </row>
    <row r="806" spans="2:65" s="6" customFormat="1" ht="15.75" customHeight="1">
      <c r="B806" s="16"/>
      <c r="C806" s="99" t="s">
        <v>1353</v>
      </c>
      <c r="D806" s="99" t="s">
        <v>99</v>
      </c>
      <c r="E806" s="100" t="s">
        <v>1354</v>
      </c>
      <c r="F806" s="101" t="s">
        <v>1355</v>
      </c>
      <c r="G806" s="102" t="s">
        <v>93</v>
      </c>
      <c r="H806" s="103">
        <v>5.4080000000000004</v>
      </c>
      <c r="I806" s="104"/>
      <c r="J806" s="104">
        <f>ROUND($I$806*$H$806,2)</f>
        <v>0</v>
      </c>
      <c r="K806" s="101"/>
      <c r="L806" s="105"/>
      <c r="M806" s="101"/>
      <c r="N806" s="106" t="s">
        <v>25</v>
      </c>
      <c r="O806" s="89">
        <v>0</v>
      </c>
      <c r="P806" s="89">
        <f>$O$806*$H$806</f>
        <v>0</v>
      </c>
      <c r="Q806" s="89">
        <v>1.7999999999999999E-2</v>
      </c>
      <c r="R806" s="89">
        <f>$Q$806*$H$806</f>
        <v>9.7344E-2</v>
      </c>
      <c r="S806" s="89">
        <v>0</v>
      </c>
      <c r="T806" s="90">
        <f>$S$806*$H$806</f>
        <v>0</v>
      </c>
      <c r="AR806" s="40" t="s">
        <v>165</v>
      </c>
      <c r="AT806" s="40" t="s">
        <v>99</v>
      </c>
      <c r="AU806" s="40" t="s">
        <v>38</v>
      </c>
      <c r="AY806" s="6" t="s">
        <v>88</v>
      </c>
      <c r="BE806" s="91">
        <f>IF($N$806="základní",$J$806,0)</f>
        <v>0</v>
      </c>
      <c r="BF806" s="91">
        <f>IF($N$806="snížená",$J$806,0)</f>
        <v>0</v>
      </c>
      <c r="BG806" s="91">
        <f>IF($N$806="zákl. přenesená",$J$806,0)</f>
        <v>0</v>
      </c>
      <c r="BH806" s="91">
        <f>IF($N$806="sníž. přenesená",$J$806,0)</f>
        <v>0</v>
      </c>
      <c r="BI806" s="91">
        <f>IF($N$806="nulová",$J$806,0)</f>
        <v>0</v>
      </c>
      <c r="BJ806" s="40" t="s">
        <v>37</v>
      </c>
      <c r="BK806" s="91">
        <f>ROUND($I$806*$H$806,2)</f>
        <v>0</v>
      </c>
      <c r="BL806" s="40" t="s">
        <v>129</v>
      </c>
      <c r="BM806" s="40" t="s">
        <v>1356</v>
      </c>
    </row>
    <row r="807" spans="2:65" s="6" customFormat="1" ht="15.75" customHeight="1">
      <c r="B807" s="92"/>
      <c r="D807" s="93" t="s">
        <v>95</v>
      </c>
      <c r="E807" s="94"/>
      <c r="F807" s="94" t="s">
        <v>1357</v>
      </c>
      <c r="H807" s="95">
        <v>4.9160000000000004</v>
      </c>
      <c r="L807" s="92"/>
      <c r="M807" s="96"/>
      <c r="T807" s="97"/>
      <c r="AT807" s="98" t="s">
        <v>95</v>
      </c>
      <c r="AU807" s="98" t="s">
        <v>38</v>
      </c>
      <c r="AV807" s="98" t="s">
        <v>38</v>
      </c>
      <c r="AW807" s="98" t="s">
        <v>52</v>
      </c>
      <c r="AX807" s="98" t="s">
        <v>36</v>
      </c>
      <c r="AY807" s="98" t="s">
        <v>88</v>
      </c>
    </row>
    <row r="808" spans="2:65" s="6" customFormat="1" ht="15.75" customHeight="1">
      <c r="B808" s="92"/>
      <c r="D808" s="107" t="s">
        <v>95</v>
      </c>
      <c r="F808" s="94" t="s">
        <v>1358</v>
      </c>
      <c r="H808" s="95">
        <v>5.4080000000000004</v>
      </c>
      <c r="L808" s="92"/>
      <c r="M808" s="96"/>
      <c r="T808" s="97"/>
      <c r="AT808" s="98" t="s">
        <v>95</v>
      </c>
      <c r="AU808" s="98" t="s">
        <v>38</v>
      </c>
      <c r="AV808" s="98" t="s">
        <v>38</v>
      </c>
      <c r="AW808" s="98" t="s">
        <v>36</v>
      </c>
      <c r="AX808" s="98" t="s">
        <v>37</v>
      </c>
      <c r="AY808" s="98" t="s">
        <v>88</v>
      </c>
    </row>
    <row r="809" spans="2:65" s="6" customFormat="1" ht="15.75" customHeight="1">
      <c r="B809" s="16"/>
      <c r="C809" s="81" t="s">
        <v>1359</v>
      </c>
      <c r="D809" s="81" t="s">
        <v>90</v>
      </c>
      <c r="E809" s="82" t="s">
        <v>1360</v>
      </c>
      <c r="F809" s="83" t="s">
        <v>1361</v>
      </c>
      <c r="G809" s="84" t="s">
        <v>93</v>
      </c>
      <c r="H809" s="85">
        <v>4.75</v>
      </c>
      <c r="I809" s="86"/>
      <c r="J809" s="86">
        <f>ROUND($I$809*$H$809,2)</f>
        <v>0</v>
      </c>
      <c r="K809" s="83"/>
      <c r="L809" s="16"/>
      <c r="M809" s="87"/>
      <c r="N809" s="88" t="s">
        <v>25</v>
      </c>
      <c r="O809" s="89">
        <v>4.3999999999999997E-2</v>
      </c>
      <c r="P809" s="89">
        <f>$O$809*$H$809</f>
        <v>0.20899999999999999</v>
      </c>
      <c r="Q809" s="89">
        <v>2.9999999999999997E-4</v>
      </c>
      <c r="R809" s="89">
        <f>$Q$809*$H$809</f>
        <v>1.4249999999999998E-3</v>
      </c>
      <c r="S809" s="89">
        <v>0</v>
      </c>
      <c r="T809" s="90">
        <f>$S$809*$H$809</f>
        <v>0</v>
      </c>
      <c r="AR809" s="40" t="s">
        <v>129</v>
      </c>
      <c r="AT809" s="40" t="s">
        <v>90</v>
      </c>
      <c r="AU809" s="40" t="s">
        <v>38</v>
      </c>
      <c r="AY809" s="6" t="s">
        <v>88</v>
      </c>
      <c r="BE809" s="91">
        <f>IF($N$809="základní",$J$809,0)</f>
        <v>0</v>
      </c>
      <c r="BF809" s="91">
        <f>IF($N$809="snížená",$J$809,0)</f>
        <v>0</v>
      </c>
      <c r="BG809" s="91">
        <f>IF($N$809="zákl. přenesená",$J$809,0)</f>
        <v>0</v>
      </c>
      <c r="BH809" s="91">
        <f>IF($N$809="sníž. přenesená",$J$809,0)</f>
        <v>0</v>
      </c>
      <c r="BI809" s="91">
        <f>IF($N$809="nulová",$J$809,0)</f>
        <v>0</v>
      </c>
      <c r="BJ809" s="40" t="s">
        <v>37</v>
      </c>
      <c r="BK809" s="91">
        <f>ROUND($I$809*$H$809,2)</f>
        <v>0</v>
      </c>
      <c r="BL809" s="40" t="s">
        <v>129</v>
      </c>
      <c r="BM809" s="40" t="s">
        <v>1362</v>
      </c>
    </row>
    <row r="810" spans="2:65" s="6" customFormat="1" ht="15.75" customHeight="1">
      <c r="B810" s="92"/>
      <c r="D810" s="93" t="s">
        <v>95</v>
      </c>
      <c r="E810" s="94"/>
      <c r="F810" s="94" t="s">
        <v>1363</v>
      </c>
      <c r="H810" s="95">
        <v>4.75</v>
      </c>
      <c r="L810" s="92"/>
      <c r="M810" s="96"/>
      <c r="T810" s="97"/>
      <c r="AT810" s="98" t="s">
        <v>95</v>
      </c>
      <c r="AU810" s="98" t="s">
        <v>38</v>
      </c>
      <c r="AV810" s="98" t="s">
        <v>38</v>
      </c>
      <c r="AW810" s="98" t="s">
        <v>52</v>
      </c>
      <c r="AX810" s="98" t="s">
        <v>36</v>
      </c>
      <c r="AY810" s="98" t="s">
        <v>88</v>
      </c>
    </row>
    <row r="811" spans="2:65" s="6" customFormat="1" ht="15.75" customHeight="1">
      <c r="B811" s="16"/>
      <c r="C811" s="81" t="s">
        <v>1364</v>
      </c>
      <c r="D811" s="81" t="s">
        <v>90</v>
      </c>
      <c r="E811" s="82" t="s">
        <v>1365</v>
      </c>
      <c r="F811" s="83" t="s">
        <v>1366</v>
      </c>
      <c r="G811" s="84" t="s">
        <v>113</v>
      </c>
      <c r="H811" s="85">
        <v>15.4</v>
      </c>
      <c r="I811" s="86"/>
      <c r="J811" s="86">
        <f>ROUND($I$811*$H$811,2)</f>
        <v>0</v>
      </c>
      <c r="K811" s="83"/>
      <c r="L811" s="16"/>
      <c r="M811" s="87"/>
      <c r="N811" s="88" t="s">
        <v>25</v>
      </c>
      <c r="O811" s="89">
        <v>0.05</v>
      </c>
      <c r="P811" s="89">
        <f>$O$811*$H$811</f>
        <v>0.77</v>
      </c>
      <c r="Q811" s="89">
        <v>3.0000000000000001E-5</v>
      </c>
      <c r="R811" s="89">
        <f>$Q$811*$H$811</f>
        <v>4.6200000000000001E-4</v>
      </c>
      <c r="S811" s="89">
        <v>0</v>
      </c>
      <c r="T811" s="90">
        <f>$S$811*$H$811</f>
        <v>0</v>
      </c>
      <c r="AR811" s="40" t="s">
        <v>129</v>
      </c>
      <c r="AT811" s="40" t="s">
        <v>90</v>
      </c>
      <c r="AU811" s="40" t="s">
        <v>38</v>
      </c>
      <c r="AY811" s="6" t="s">
        <v>88</v>
      </c>
      <c r="BE811" s="91">
        <f>IF($N$811="základní",$J$811,0)</f>
        <v>0</v>
      </c>
      <c r="BF811" s="91">
        <f>IF($N$811="snížená",$J$811,0)</f>
        <v>0</v>
      </c>
      <c r="BG811" s="91">
        <f>IF($N$811="zákl. přenesená",$J$811,0)</f>
        <v>0</v>
      </c>
      <c r="BH811" s="91">
        <f>IF($N$811="sníž. přenesená",$J$811,0)</f>
        <v>0</v>
      </c>
      <c r="BI811" s="91">
        <f>IF($N$811="nulová",$J$811,0)</f>
        <v>0</v>
      </c>
      <c r="BJ811" s="40" t="s">
        <v>37</v>
      </c>
      <c r="BK811" s="91">
        <f>ROUND($I$811*$H$811,2)</f>
        <v>0</v>
      </c>
      <c r="BL811" s="40" t="s">
        <v>129</v>
      </c>
      <c r="BM811" s="40" t="s">
        <v>1367</v>
      </c>
    </row>
    <row r="812" spans="2:65" s="6" customFormat="1" ht="15.75" customHeight="1">
      <c r="B812" s="92"/>
      <c r="D812" s="93" t="s">
        <v>95</v>
      </c>
      <c r="E812" s="94"/>
      <c r="F812" s="94" t="s">
        <v>1368</v>
      </c>
      <c r="H812" s="95">
        <v>15.4</v>
      </c>
      <c r="L812" s="92"/>
      <c r="M812" s="96"/>
      <c r="T812" s="97"/>
      <c r="AT812" s="98" t="s">
        <v>95</v>
      </c>
      <c r="AU812" s="98" t="s">
        <v>38</v>
      </c>
      <c r="AV812" s="98" t="s">
        <v>38</v>
      </c>
      <c r="AW812" s="98" t="s">
        <v>52</v>
      </c>
      <c r="AX812" s="98" t="s">
        <v>36</v>
      </c>
      <c r="AY812" s="98" t="s">
        <v>88</v>
      </c>
    </row>
    <row r="813" spans="2:65" s="6" customFormat="1" ht="15.75" customHeight="1">
      <c r="B813" s="16"/>
      <c r="C813" s="81" t="s">
        <v>1369</v>
      </c>
      <c r="D813" s="81" t="s">
        <v>90</v>
      </c>
      <c r="E813" s="82" t="s">
        <v>1370</v>
      </c>
      <c r="F813" s="83" t="s">
        <v>1371</v>
      </c>
      <c r="G813" s="84" t="s">
        <v>93</v>
      </c>
      <c r="H813" s="85">
        <v>6.35</v>
      </c>
      <c r="I813" s="86"/>
      <c r="J813" s="86">
        <f>ROUND($I$813*$H$813,2)</f>
        <v>0</v>
      </c>
      <c r="K813" s="83"/>
      <c r="L813" s="16"/>
      <c r="M813" s="87"/>
      <c r="N813" s="88" t="s">
        <v>25</v>
      </c>
      <c r="O813" s="89">
        <v>0.125</v>
      </c>
      <c r="P813" s="89">
        <f>$O$813*$H$813</f>
        <v>0.79374999999999996</v>
      </c>
      <c r="Q813" s="89">
        <v>5.1799999999999997E-3</v>
      </c>
      <c r="R813" s="89">
        <f>$Q$813*$H$813</f>
        <v>3.2892999999999999E-2</v>
      </c>
      <c r="S813" s="89">
        <v>0</v>
      </c>
      <c r="T813" s="90">
        <f>$S$813*$H$813</f>
        <v>0</v>
      </c>
      <c r="AR813" s="40" t="s">
        <v>129</v>
      </c>
      <c r="AT813" s="40" t="s">
        <v>90</v>
      </c>
      <c r="AU813" s="40" t="s">
        <v>38</v>
      </c>
      <c r="AY813" s="6" t="s">
        <v>88</v>
      </c>
      <c r="BE813" s="91">
        <f>IF($N$813="základní",$J$813,0)</f>
        <v>0</v>
      </c>
      <c r="BF813" s="91">
        <f>IF($N$813="snížená",$J$813,0)</f>
        <v>0</v>
      </c>
      <c r="BG813" s="91">
        <f>IF($N$813="zákl. přenesená",$J$813,0)</f>
        <v>0</v>
      </c>
      <c r="BH813" s="91">
        <f>IF($N$813="sníž. přenesená",$J$813,0)</f>
        <v>0</v>
      </c>
      <c r="BI813" s="91">
        <f>IF($N$813="nulová",$J$813,0)</f>
        <v>0</v>
      </c>
      <c r="BJ813" s="40" t="s">
        <v>37</v>
      </c>
      <c r="BK813" s="91">
        <f>ROUND($I$813*$H$813,2)</f>
        <v>0</v>
      </c>
      <c r="BL813" s="40" t="s">
        <v>129</v>
      </c>
      <c r="BM813" s="40" t="s">
        <v>1372</v>
      </c>
    </row>
    <row r="814" spans="2:65" s="6" customFormat="1" ht="15.75" customHeight="1">
      <c r="B814" s="92"/>
      <c r="D814" s="93" t="s">
        <v>95</v>
      </c>
      <c r="E814" s="94"/>
      <c r="F814" s="94" t="s">
        <v>1351</v>
      </c>
      <c r="H814" s="95">
        <v>5.52</v>
      </c>
      <c r="L814" s="92"/>
      <c r="M814" s="96"/>
      <c r="T814" s="97"/>
      <c r="AT814" s="98" t="s">
        <v>95</v>
      </c>
      <c r="AU814" s="98" t="s">
        <v>38</v>
      </c>
      <c r="AV814" s="98" t="s">
        <v>38</v>
      </c>
      <c r="AW814" s="98" t="s">
        <v>52</v>
      </c>
      <c r="AX814" s="98" t="s">
        <v>36</v>
      </c>
      <c r="AY814" s="98" t="s">
        <v>88</v>
      </c>
    </row>
    <row r="815" spans="2:65" s="6" customFormat="1" ht="15.75" customHeight="1">
      <c r="B815" s="92"/>
      <c r="D815" s="107" t="s">
        <v>95</v>
      </c>
      <c r="E815" s="98"/>
      <c r="F815" s="94" t="s">
        <v>1373</v>
      </c>
      <c r="H815" s="95">
        <v>0.83</v>
      </c>
      <c r="L815" s="92"/>
      <c r="M815" s="96"/>
      <c r="T815" s="97"/>
      <c r="AT815" s="98" t="s">
        <v>95</v>
      </c>
      <c r="AU815" s="98" t="s">
        <v>38</v>
      </c>
      <c r="AV815" s="98" t="s">
        <v>38</v>
      </c>
      <c r="AW815" s="98" t="s">
        <v>52</v>
      </c>
      <c r="AX815" s="98" t="s">
        <v>36</v>
      </c>
      <c r="AY815" s="98" t="s">
        <v>88</v>
      </c>
    </row>
    <row r="816" spans="2:65" s="6" customFormat="1" ht="15.75" customHeight="1">
      <c r="B816" s="16"/>
      <c r="C816" s="81" t="s">
        <v>1374</v>
      </c>
      <c r="D816" s="81" t="s">
        <v>90</v>
      </c>
      <c r="E816" s="82" t="s">
        <v>1375</v>
      </c>
      <c r="F816" s="83" t="s">
        <v>1376</v>
      </c>
      <c r="G816" s="84" t="s">
        <v>229</v>
      </c>
      <c r="H816" s="85">
        <v>0.153</v>
      </c>
      <c r="I816" s="86"/>
      <c r="J816" s="86">
        <f>ROUND($I$816*$H$816,2)</f>
        <v>0</v>
      </c>
      <c r="K816" s="83"/>
      <c r="L816" s="16"/>
      <c r="M816" s="87"/>
      <c r="N816" s="88" t="s">
        <v>25</v>
      </c>
      <c r="O816" s="89">
        <v>1.5980000000000001</v>
      </c>
      <c r="P816" s="89">
        <f>$O$816*$H$816</f>
        <v>0.24449400000000002</v>
      </c>
      <c r="Q816" s="89">
        <v>0</v>
      </c>
      <c r="R816" s="89">
        <f>$Q$816*$H$816</f>
        <v>0</v>
      </c>
      <c r="S816" s="89">
        <v>0</v>
      </c>
      <c r="T816" s="90">
        <f>$S$816*$H$816</f>
        <v>0</v>
      </c>
      <c r="AR816" s="40" t="s">
        <v>129</v>
      </c>
      <c r="AT816" s="40" t="s">
        <v>90</v>
      </c>
      <c r="AU816" s="40" t="s">
        <v>38</v>
      </c>
      <c r="AY816" s="6" t="s">
        <v>88</v>
      </c>
      <c r="BE816" s="91">
        <f>IF($N$816="základní",$J$816,0)</f>
        <v>0</v>
      </c>
      <c r="BF816" s="91">
        <f>IF($N$816="snížená",$J$816,0)</f>
        <v>0</v>
      </c>
      <c r="BG816" s="91">
        <f>IF($N$816="zákl. přenesená",$J$816,0)</f>
        <v>0</v>
      </c>
      <c r="BH816" s="91">
        <f>IF($N$816="sníž. přenesená",$J$816,0)</f>
        <v>0</v>
      </c>
      <c r="BI816" s="91">
        <f>IF($N$816="nulová",$J$816,0)</f>
        <v>0</v>
      </c>
      <c r="BJ816" s="40" t="s">
        <v>37</v>
      </c>
      <c r="BK816" s="91">
        <f>ROUND($I$816*$H$816,2)</f>
        <v>0</v>
      </c>
      <c r="BL816" s="40" t="s">
        <v>129</v>
      </c>
      <c r="BM816" s="40" t="s">
        <v>1377</v>
      </c>
    </row>
    <row r="817" spans="2:65" s="70" customFormat="1" ht="30.75" customHeight="1">
      <c r="B817" s="71"/>
      <c r="D817" s="72" t="s">
        <v>35</v>
      </c>
      <c r="E817" s="79" t="s">
        <v>447</v>
      </c>
      <c r="F817" s="79" t="s">
        <v>448</v>
      </c>
      <c r="J817" s="80">
        <f>$BK$817</f>
        <v>0</v>
      </c>
      <c r="L817" s="71"/>
      <c r="M817" s="75"/>
      <c r="P817" s="76">
        <f>SUM($P$818:$P$821)</f>
        <v>3.91208</v>
      </c>
      <c r="R817" s="76">
        <f>SUM($R$818:$R$821)</f>
        <v>6.1540000000000006E-3</v>
      </c>
      <c r="T817" s="77">
        <f>SUM($T$818:$T$821)</f>
        <v>0</v>
      </c>
      <c r="AR817" s="72" t="s">
        <v>38</v>
      </c>
      <c r="AT817" s="72" t="s">
        <v>35</v>
      </c>
      <c r="AU817" s="72" t="s">
        <v>37</v>
      </c>
      <c r="AY817" s="72" t="s">
        <v>88</v>
      </c>
      <c r="BK817" s="78">
        <f>SUM($BK$818:$BK$821)</f>
        <v>0</v>
      </c>
    </row>
    <row r="818" spans="2:65" s="6" customFormat="1" ht="15.75" customHeight="1">
      <c r="B818" s="16"/>
      <c r="C818" s="84" t="s">
        <v>1378</v>
      </c>
      <c r="D818" s="84" t="s">
        <v>90</v>
      </c>
      <c r="E818" s="82" t="s">
        <v>1379</v>
      </c>
      <c r="F818" s="83" t="s">
        <v>1380</v>
      </c>
      <c r="G818" s="84" t="s">
        <v>93</v>
      </c>
      <c r="H818" s="85">
        <v>14.96</v>
      </c>
      <c r="I818" s="86"/>
      <c r="J818" s="86">
        <f>ROUND($I$818*$H$818,2)</f>
        <v>0</v>
      </c>
      <c r="K818" s="83"/>
      <c r="L818" s="16"/>
      <c r="M818" s="87"/>
      <c r="N818" s="88" t="s">
        <v>25</v>
      </c>
      <c r="O818" s="89">
        <v>0.248</v>
      </c>
      <c r="P818" s="89">
        <f>$O$818*$H$818</f>
        <v>3.71008</v>
      </c>
      <c r="Q818" s="89">
        <v>4.0000000000000002E-4</v>
      </c>
      <c r="R818" s="89">
        <f>$Q$818*$H$818</f>
        <v>5.9840000000000006E-3</v>
      </c>
      <c r="S818" s="89">
        <v>0</v>
      </c>
      <c r="T818" s="90">
        <f>$S$818*$H$818</f>
        <v>0</v>
      </c>
      <c r="AR818" s="40" t="s">
        <v>129</v>
      </c>
      <c r="AT818" s="40" t="s">
        <v>90</v>
      </c>
      <c r="AU818" s="40" t="s">
        <v>38</v>
      </c>
      <c r="AY818" s="40" t="s">
        <v>88</v>
      </c>
      <c r="BE818" s="91">
        <f>IF($N$818="základní",$J$818,0)</f>
        <v>0</v>
      </c>
      <c r="BF818" s="91">
        <f>IF($N$818="snížená",$J$818,0)</f>
        <v>0</v>
      </c>
      <c r="BG818" s="91">
        <f>IF($N$818="zákl. přenesená",$J$818,0)</f>
        <v>0</v>
      </c>
      <c r="BH818" s="91">
        <f>IF($N$818="sníž. přenesená",$J$818,0)</f>
        <v>0</v>
      </c>
      <c r="BI818" s="91">
        <f>IF($N$818="nulová",$J$818,0)</f>
        <v>0</v>
      </c>
      <c r="BJ818" s="40" t="s">
        <v>37</v>
      </c>
      <c r="BK818" s="91">
        <f>ROUND($I$818*$H$818,2)</f>
        <v>0</v>
      </c>
      <c r="BL818" s="40" t="s">
        <v>129</v>
      </c>
      <c r="BM818" s="40" t="s">
        <v>1381</v>
      </c>
    </row>
    <row r="819" spans="2:65" s="6" customFormat="1" ht="15.75" customHeight="1">
      <c r="B819" s="92"/>
      <c r="D819" s="93" t="s">
        <v>95</v>
      </c>
      <c r="E819" s="94"/>
      <c r="F819" s="94" t="s">
        <v>1067</v>
      </c>
      <c r="H819" s="95">
        <v>14.96</v>
      </c>
      <c r="L819" s="92"/>
      <c r="M819" s="96"/>
      <c r="T819" s="97"/>
      <c r="AT819" s="98" t="s">
        <v>95</v>
      </c>
      <c r="AU819" s="98" t="s">
        <v>38</v>
      </c>
      <c r="AV819" s="98" t="s">
        <v>38</v>
      </c>
      <c r="AW819" s="98" t="s">
        <v>52</v>
      </c>
      <c r="AX819" s="98" t="s">
        <v>36</v>
      </c>
      <c r="AY819" s="98" t="s">
        <v>88</v>
      </c>
    </row>
    <row r="820" spans="2:65" s="6" customFormat="1" ht="15.75" customHeight="1">
      <c r="B820" s="16"/>
      <c r="C820" s="81" t="s">
        <v>1382</v>
      </c>
      <c r="D820" s="81" t="s">
        <v>90</v>
      </c>
      <c r="E820" s="82" t="s">
        <v>452</v>
      </c>
      <c r="F820" s="83" t="s">
        <v>453</v>
      </c>
      <c r="G820" s="84" t="s">
        <v>209</v>
      </c>
      <c r="H820" s="85">
        <v>1</v>
      </c>
      <c r="I820" s="86"/>
      <c r="J820" s="86">
        <f>ROUND($I$820*$H$820,2)</f>
        <v>0</v>
      </c>
      <c r="K820" s="83"/>
      <c r="L820" s="16"/>
      <c r="M820" s="87"/>
      <c r="N820" s="88" t="s">
        <v>25</v>
      </c>
      <c r="O820" s="89">
        <v>0.20200000000000001</v>
      </c>
      <c r="P820" s="89">
        <f>$O$820*$H$820</f>
        <v>0.20200000000000001</v>
      </c>
      <c r="Q820" s="89">
        <v>1.7000000000000001E-4</v>
      </c>
      <c r="R820" s="89">
        <f>$Q$820*$H$820</f>
        <v>1.7000000000000001E-4</v>
      </c>
      <c r="S820" s="89">
        <v>0</v>
      </c>
      <c r="T820" s="90">
        <f>$S$820*$H$820</f>
        <v>0</v>
      </c>
      <c r="AR820" s="40" t="s">
        <v>129</v>
      </c>
      <c r="AT820" s="40" t="s">
        <v>90</v>
      </c>
      <c r="AU820" s="40" t="s">
        <v>38</v>
      </c>
      <c r="AY820" s="6" t="s">
        <v>88</v>
      </c>
      <c r="BE820" s="91">
        <f>IF($N$820="základní",$J$820,0)</f>
        <v>0</v>
      </c>
      <c r="BF820" s="91">
        <f>IF($N$820="snížená",$J$820,0)</f>
        <v>0</v>
      </c>
      <c r="BG820" s="91">
        <f>IF($N$820="zákl. přenesená",$J$820,0)</f>
        <v>0</v>
      </c>
      <c r="BH820" s="91">
        <f>IF($N$820="sníž. přenesená",$J$820,0)</f>
        <v>0</v>
      </c>
      <c r="BI820" s="91">
        <f>IF($N$820="nulová",$J$820,0)</f>
        <v>0</v>
      </c>
      <c r="BJ820" s="40" t="s">
        <v>37</v>
      </c>
      <c r="BK820" s="91">
        <f>ROUND($I$820*$H$820,2)</f>
        <v>0</v>
      </c>
      <c r="BL820" s="40" t="s">
        <v>129</v>
      </c>
      <c r="BM820" s="40" t="s">
        <v>1383</v>
      </c>
    </row>
    <row r="821" spans="2:65" s="6" customFormat="1" ht="15.75" customHeight="1">
      <c r="B821" s="92"/>
      <c r="D821" s="93" t="s">
        <v>95</v>
      </c>
      <c r="E821" s="94"/>
      <c r="F821" s="94" t="s">
        <v>454</v>
      </c>
      <c r="H821" s="95">
        <v>1</v>
      </c>
      <c r="L821" s="92"/>
      <c r="M821" s="96"/>
      <c r="T821" s="97"/>
      <c r="AT821" s="98" t="s">
        <v>95</v>
      </c>
      <c r="AU821" s="98" t="s">
        <v>38</v>
      </c>
      <c r="AV821" s="98" t="s">
        <v>38</v>
      </c>
      <c r="AW821" s="98" t="s">
        <v>52</v>
      </c>
      <c r="AX821" s="98" t="s">
        <v>36</v>
      </c>
      <c r="AY821" s="98" t="s">
        <v>88</v>
      </c>
    </row>
    <row r="822" spans="2:65" s="70" customFormat="1" ht="30.75" customHeight="1">
      <c r="B822" s="71"/>
      <c r="D822" s="72" t="s">
        <v>35</v>
      </c>
      <c r="E822" s="79" t="s">
        <v>456</v>
      </c>
      <c r="F822" s="79" t="s">
        <v>457</v>
      </c>
      <c r="J822" s="80">
        <f>$BK$822</f>
        <v>0</v>
      </c>
      <c r="L822" s="71"/>
      <c r="M822" s="75"/>
      <c r="P822" s="76">
        <f>SUM($P$823:$P$827)</f>
        <v>74.636600000000001</v>
      </c>
      <c r="R822" s="76">
        <f>SUM($R$823:$R$827)</f>
        <v>0.31</v>
      </c>
      <c r="T822" s="77">
        <f>SUM($T$823:$T$827)</f>
        <v>0</v>
      </c>
      <c r="AR822" s="72" t="s">
        <v>38</v>
      </c>
      <c r="AT822" s="72" t="s">
        <v>35</v>
      </c>
      <c r="AU822" s="72" t="s">
        <v>37</v>
      </c>
      <c r="AY822" s="72" t="s">
        <v>88</v>
      </c>
      <c r="BK822" s="78">
        <f>SUM($BK$823:$BK$827)</f>
        <v>0</v>
      </c>
    </row>
    <row r="823" spans="2:65" s="6" customFormat="1" ht="15.75" customHeight="1">
      <c r="B823" s="16"/>
      <c r="C823" s="81" t="s">
        <v>1384</v>
      </c>
      <c r="D823" s="81" t="s">
        <v>90</v>
      </c>
      <c r="E823" s="82" t="s">
        <v>459</v>
      </c>
      <c r="F823" s="83" t="s">
        <v>460</v>
      </c>
      <c r="G823" s="84" t="s">
        <v>93</v>
      </c>
      <c r="H823" s="85">
        <v>312.73200000000003</v>
      </c>
      <c r="I823" s="86"/>
      <c r="J823" s="86">
        <f>ROUND($I$823*$H$823,2)</f>
        <v>0</v>
      </c>
      <c r="K823" s="83"/>
      <c r="L823" s="16"/>
      <c r="M823" s="87"/>
      <c r="N823" s="88" t="s">
        <v>25</v>
      </c>
      <c r="O823" s="89">
        <v>0.05</v>
      </c>
      <c r="P823" s="89">
        <f>$O$823*$H$823</f>
        <v>15.636600000000001</v>
      </c>
      <c r="Q823" s="89">
        <v>0</v>
      </c>
      <c r="R823" s="89">
        <f>$Q$823*$H$823</f>
        <v>0</v>
      </c>
      <c r="S823" s="89">
        <v>0</v>
      </c>
      <c r="T823" s="90">
        <f>$S$823*$H$823</f>
        <v>0</v>
      </c>
      <c r="AR823" s="40" t="s">
        <v>129</v>
      </c>
      <c r="AT823" s="40" t="s">
        <v>90</v>
      </c>
      <c r="AU823" s="40" t="s">
        <v>38</v>
      </c>
      <c r="AY823" s="6" t="s">
        <v>88</v>
      </c>
      <c r="BE823" s="91">
        <f>IF($N$823="základní",$J$823,0)</f>
        <v>0</v>
      </c>
      <c r="BF823" s="91">
        <f>IF($N$823="snížená",$J$823,0)</f>
        <v>0</v>
      </c>
      <c r="BG823" s="91">
        <f>IF($N$823="zákl. přenesená",$J$823,0)</f>
        <v>0</v>
      </c>
      <c r="BH823" s="91">
        <f>IF($N$823="sníž. přenesená",$J$823,0)</f>
        <v>0</v>
      </c>
      <c r="BI823" s="91">
        <f>IF($N$823="nulová",$J$823,0)</f>
        <v>0</v>
      </c>
      <c r="BJ823" s="40" t="s">
        <v>37</v>
      </c>
      <c r="BK823" s="91">
        <f>ROUND($I$823*$H$823,2)</f>
        <v>0</v>
      </c>
      <c r="BL823" s="40" t="s">
        <v>129</v>
      </c>
      <c r="BM823" s="40" t="s">
        <v>1385</v>
      </c>
    </row>
    <row r="824" spans="2:65" s="6" customFormat="1" ht="39" customHeight="1">
      <c r="B824" s="92"/>
      <c r="D824" s="93" t="s">
        <v>95</v>
      </c>
      <c r="E824" s="94"/>
      <c r="F824" s="94" t="s">
        <v>615</v>
      </c>
      <c r="H824" s="95">
        <v>292.27249999999998</v>
      </c>
      <c r="L824" s="92"/>
      <c r="M824" s="96"/>
      <c r="T824" s="97"/>
      <c r="AT824" s="98" t="s">
        <v>95</v>
      </c>
      <c r="AU824" s="98" t="s">
        <v>38</v>
      </c>
      <c r="AV824" s="98" t="s">
        <v>38</v>
      </c>
      <c r="AW824" s="98" t="s">
        <v>52</v>
      </c>
      <c r="AX824" s="98" t="s">
        <v>36</v>
      </c>
      <c r="AY824" s="98" t="s">
        <v>88</v>
      </c>
    </row>
    <row r="825" spans="2:65" s="6" customFormat="1" ht="15.75" customHeight="1">
      <c r="B825" s="92"/>
      <c r="D825" s="107" t="s">
        <v>95</v>
      </c>
      <c r="E825" s="98"/>
      <c r="F825" s="94" t="s">
        <v>616</v>
      </c>
      <c r="H825" s="95">
        <v>20.459109999999999</v>
      </c>
      <c r="L825" s="92"/>
      <c r="M825" s="96"/>
      <c r="T825" s="97"/>
      <c r="AT825" s="98" t="s">
        <v>95</v>
      </c>
      <c r="AU825" s="98" t="s">
        <v>38</v>
      </c>
      <c r="AV825" s="98" t="s">
        <v>38</v>
      </c>
      <c r="AW825" s="98" t="s">
        <v>52</v>
      </c>
      <c r="AX825" s="98" t="s">
        <v>36</v>
      </c>
      <c r="AY825" s="98" t="s">
        <v>88</v>
      </c>
    </row>
    <row r="826" spans="2:65" s="6" customFormat="1" ht="15.75" customHeight="1">
      <c r="B826" s="16"/>
      <c r="C826" s="81" t="s">
        <v>1386</v>
      </c>
      <c r="D826" s="81" t="s">
        <v>90</v>
      </c>
      <c r="E826" s="82" t="s">
        <v>462</v>
      </c>
      <c r="F826" s="83" t="s">
        <v>463</v>
      </c>
      <c r="G826" s="84" t="s">
        <v>93</v>
      </c>
      <c r="H826" s="85">
        <v>1000</v>
      </c>
      <c r="I826" s="86"/>
      <c r="J826" s="86">
        <f>ROUND($I$826*$H$826,2)</f>
        <v>0</v>
      </c>
      <c r="K826" s="83"/>
      <c r="L826" s="16"/>
      <c r="M826" s="87"/>
      <c r="N826" s="88" t="s">
        <v>25</v>
      </c>
      <c r="O826" s="89">
        <v>5.8999999999999997E-2</v>
      </c>
      <c r="P826" s="89">
        <f>$O$826*$H$826</f>
        <v>59</v>
      </c>
      <c r="Q826" s="89">
        <v>3.1E-4</v>
      </c>
      <c r="R826" s="89">
        <f>$Q$826*$H$826</f>
        <v>0.31</v>
      </c>
      <c r="S826" s="89">
        <v>0</v>
      </c>
      <c r="T826" s="90">
        <f>$S$826*$H$826</f>
        <v>0</v>
      </c>
      <c r="AR826" s="40" t="s">
        <v>129</v>
      </c>
      <c r="AT826" s="40" t="s">
        <v>90</v>
      </c>
      <c r="AU826" s="40" t="s">
        <v>38</v>
      </c>
      <c r="AY826" s="6" t="s">
        <v>88</v>
      </c>
      <c r="BE826" s="91">
        <f>IF($N$826="základní",$J$826,0)</f>
        <v>0</v>
      </c>
      <c r="BF826" s="91">
        <f>IF($N$826="snížená",$J$826,0)</f>
        <v>0</v>
      </c>
      <c r="BG826" s="91">
        <f>IF($N$826="zákl. přenesená",$J$826,0)</f>
        <v>0</v>
      </c>
      <c r="BH826" s="91">
        <f>IF($N$826="sníž. přenesená",$J$826,0)</f>
        <v>0</v>
      </c>
      <c r="BI826" s="91">
        <f>IF($N$826="nulová",$J$826,0)</f>
        <v>0</v>
      </c>
      <c r="BJ826" s="40" t="s">
        <v>37</v>
      </c>
      <c r="BK826" s="91">
        <f>ROUND($I$826*$H$826,2)</f>
        <v>0</v>
      </c>
      <c r="BL826" s="40" t="s">
        <v>129</v>
      </c>
      <c r="BM826" s="40" t="s">
        <v>1387</v>
      </c>
    </row>
    <row r="827" spans="2:65" s="6" customFormat="1" ht="15.75" customHeight="1">
      <c r="B827" s="92"/>
      <c r="D827" s="93" t="s">
        <v>95</v>
      </c>
      <c r="E827" s="94"/>
      <c r="F827" s="94" t="s">
        <v>464</v>
      </c>
      <c r="H827" s="95">
        <v>1000</v>
      </c>
      <c r="L827" s="92"/>
      <c r="M827" s="96"/>
      <c r="T827" s="97"/>
      <c r="AT827" s="98" t="s">
        <v>95</v>
      </c>
      <c r="AU827" s="98" t="s">
        <v>38</v>
      </c>
      <c r="AV827" s="98" t="s">
        <v>38</v>
      </c>
      <c r="AW827" s="98" t="s">
        <v>52</v>
      </c>
      <c r="AX827" s="98" t="s">
        <v>36</v>
      </c>
      <c r="AY827" s="98" t="s">
        <v>88</v>
      </c>
    </row>
    <row r="828" spans="2:65" s="70" customFormat="1" ht="30.75" customHeight="1">
      <c r="B828" s="71"/>
      <c r="D828" s="72" t="s">
        <v>35</v>
      </c>
      <c r="E828" s="79" t="s">
        <v>465</v>
      </c>
      <c r="F828" s="79" t="s">
        <v>466</v>
      </c>
      <c r="J828" s="80">
        <f>$BK$828</f>
        <v>0</v>
      </c>
      <c r="L828" s="71"/>
      <c r="M828" s="75"/>
      <c r="P828" s="76">
        <f>SUM($P$829:$P$834)</f>
        <v>59.770449000000006</v>
      </c>
      <c r="R828" s="76">
        <f>SUM($R$829:$R$834)</f>
        <v>0.14171294999999998</v>
      </c>
      <c r="T828" s="77">
        <f>SUM($T$829:$T$834)</f>
        <v>0</v>
      </c>
      <c r="AR828" s="72" t="s">
        <v>38</v>
      </c>
      <c r="AT828" s="72" t="s">
        <v>35</v>
      </c>
      <c r="AU828" s="72" t="s">
        <v>37</v>
      </c>
      <c r="AY828" s="72" t="s">
        <v>88</v>
      </c>
      <c r="BK828" s="78">
        <f>SUM($BK$829:$BK$834)</f>
        <v>0</v>
      </c>
    </row>
    <row r="829" spans="2:65" s="6" customFormat="1" ht="15.75" customHeight="1">
      <c r="B829" s="16"/>
      <c r="C829" s="81" t="s">
        <v>1388</v>
      </c>
      <c r="D829" s="81" t="s">
        <v>90</v>
      </c>
      <c r="E829" s="82" t="s">
        <v>468</v>
      </c>
      <c r="F829" s="83" t="s">
        <v>469</v>
      </c>
      <c r="G829" s="84" t="s">
        <v>93</v>
      </c>
      <c r="H829" s="85">
        <v>111.58499999999999</v>
      </c>
      <c r="I829" s="86"/>
      <c r="J829" s="86">
        <f>ROUND($I$829*$H$829,2)</f>
        <v>0</v>
      </c>
      <c r="K829" s="83"/>
      <c r="L829" s="16"/>
      <c r="M829" s="87"/>
      <c r="N829" s="88" t="s">
        <v>25</v>
      </c>
      <c r="O829" s="89">
        <v>0.53300000000000003</v>
      </c>
      <c r="P829" s="89">
        <f>$O$829*$H$829</f>
        <v>59.474805000000003</v>
      </c>
      <c r="Q829" s="89">
        <v>2.7E-4</v>
      </c>
      <c r="R829" s="89">
        <f>$Q$829*$H$829</f>
        <v>3.0127949999999997E-2</v>
      </c>
      <c r="S829" s="89">
        <v>0</v>
      </c>
      <c r="T829" s="90">
        <f>$S$829*$H$829</f>
        <v>0</v>
      </c>
      <c r="AR829" s="40" t="s">
        <v>129</v>
      </c>
      <c r="AT829" s="40" t="s">
        <v>90</v>
      </c>
      <c r="AU829" s="40" t="s">
        <v>38</v>
      </c>
      <c r="AY829" s="6" t="s">
        <v>88</v>
      </c>
      <c r="BE829" s="91">
        <f>IF($N$829="základní",$J$829,0)</f>
        <v>0</v>
      </c>
      <c r="BF829" s="91">
        <f>IF($N$829="snížená",$J$829,0)</f>
        <v>0</v>
      </c>
      <c r="BG829" s="91">
        <f>IF($N$829="zákl. přenesená",$J$829,0)</f>
        <v>0</v>
      </c>
      <c r="BH829" s="91">
        <f>IF($N$829="sníž. přenesená",$J$829,0)</f>
        <v>0</v>
      </c>
      <c r="BI829" s="91">
        <f>IF($N$829="nulová",$J$829,0)</f>
        <v>0</v>
      </c>
      <c r="BJ829" s="40" t="s">
        <v>37</v>
      </c>
      <c r="BK829" s="91">
        <f>ROUND($I$829*$H$829,2)</f>
        <v>0</v>
      </c>
      <c r="BL829" s="40" t="s">
        <v>129</v>
      </c>
      <c r="BM829" s="40" t="s">
        <v>1389</v>
      </c>
    </row>
    <row r="830" spans="2:65" s="6" customFormat="1" ht="15.75" customHeight="1">
      <c r="B830" s="92"/>
      <c r="D830" s="93" t="s">
        <v>95</v>
      </c>
      <c r="E830" s="94"/>
      <c r="F830" s="94" t="s">
        <v>1390</v>
      </c>
      <c r="H830" s="95">
        <v>61.5</v>
      </c>
      <c r="L830" s="92"/>
      <c r="M830" s="96"/>
      <c r="T830" s="97"/>
      <c r="AT830" s="98" t="s">
        <v>95</v>
      </c>
      <c r="AU830" s="98" t="s">
        <v>38</v>
      </c>
      <c r="AV830" s="98" t="s">
        <v>38</v>
      </c>
      <c r="AW830" s="98" t="s">
        <v>52</v>
      </c>
      <c r="AX830" s="98" t="s">
        <v>36</v>
      </c>
      <c r="AY830" s="98" t="s">
        <v>88</v>
      </c>
    </row>
    <row r="831" spans="2:65" s="6" customFormat="1" ht="15.75" customHeight="1">
      <c r="B831" s="92"/>
      <c r="D831" s="107" t="s">
        <v>95</v>
      </c>
      <c r="E831" s="98"/>
      <c r="F831" s="94" t="s">
        <v>1391</v>
      </c>
      <c r="H831" s="95">
        <v>26.324999999999999</v>
      </c>
      <c r="L831" s="92"/>
      <c r="M831" s="96"/>
      <c r="T831" s="97"/>
      <c r="AT831" s="98" t="s">
        <v>95</v>
      </c>
      <c r="AU831" s="98" t="s">
        <v>38</v>
      </c>
      <c r="AV831" s="98" t="s">
        <v>38</v>
      </c>
      <c r="AW831" s="98" t="s">
        <v>52</v>
      </c>
      <c r="AX831" s="98" t="s">
        <v>36</v>
      </c>
      <c r="AY831" s="98" t="s">
        <v>88</v>
      </c>
    </row>
    <row r="832" spans="2:65" s="6" customFormat="1" ht="15.75" customHeight="1">
      <c r="B832" s="92"/>
      <c r="D832" s="107" t="s">
        <v>95</v>
      </c>
      <c r="E832" s="98"/>
      <c r="F832" s="94" t="s">
        <v>1392</v>
      </c>
      <c r="H832" s="95">
        <v>23.76</v>
      </c>
      <c r="L832" s="92"/>
      <c r="M832" s="96"/>
      <c r="T832" s="97"/>
      <c r="AT832" s="98" t="s">
        <v>95</v>
      </c>
      <c r="AU832" s="98" t="s">
        <v>38</v>
      </c>
      <c r="AV832" s="98" t="s">
        <v>38</v>
      </c>
      <c r="AW832" s="98" t="s">
        <v>52</v>
      </c>
      <c r="AX832" s="98" t="s">
        <v>36</v>
      </c>
      <c r="AY832" s="98" t="s">
        <v>88</v>
      </c>
    </row>
    <row r="833" spans="2:65" s="6" customFormat="1" ht="15.75" customHeight="1">
      <c r="B833" s="16"/>
      <c r="C833" s="99" t="s">
        <v>1393</v>
      </c>
      <c r="D833" s="99" t="s">
        <v>99</v>
      </c>
      <c r="E833" s="100" t="s">
        <v>471</v>
      </c>
      <c r="F833" s="101" t="s">
        <v>472</v>
      </c>
      <c r="G833" s="102" t="s">
        <v>93</v>
      </c>
      <c r="H833" s="103">
        <v>111.58499999999999</v>
      </c>
      <c r="I833" s="104"/>
      <c r="J833" s="104">
        <f>ROUND($I$833*$H$833,2)</f>
        <v>0</v>
      </c>
      <c r="K833" s="101"/>
      <c r="L833" s="105"/>
      <c r="M833" s="101"/>
      <c r="N833" s="106" t="s">
        <v>25</v>
      </c>
      <c r="O833" s="89">
        <v>0</v>
      </c>
      <c r="P833" s="89">
        <f>$O$833*$H$833</f>
        <v>0</v>
      </c>
      <c r="Q833" s="89">
        <v>1E-3</v>
      </c>
      <c r="R833" s="89">
        <f>$Q$833*$H$833</f>
        <v>0.11158499999999999</v>
      </c>
      <c r="S833" s="89">
        <v>0</v>
      </c>
      <c r="T833" s="90">
        <f>$S$833*$H$833</f>
        <v>0</v>
      </c>
      <c r="AR833" s="40" t="s">
        <v>165</v>
      </c>
      <c r="AT833" s="40" t="s">
        <v>99</v>
      </c>
      <c r="AU833" s="40" t="s">
        <v>38</v>
      </c>
      <c r="AY833" s="6" t="s">
        <v>88</v>
      </c>
      <c r="BE833" s="91">
        <f>IF($N$833="základní",$J$833,0)</f>
        <v>0</v>
      </c>
      <c r="BF833" s="91">
        <f>IF($N$833="snížená",$J$833,0)</f>
        <v>0</v>
      </c>
      <c r="BG833" s="91">
        <f>IF($N$833="zákl. přenesená",$J$833,0)</f>
        <v>0</v>
      </c>
      <c r="BH833" s="91">
        <f>IF($N$833="sníž. přenesená",$J$833,0)</f>
        <v>0</v>
      </c>
      <c r="BI833" s="91">
        <f>IF($N$833="nulová",$J$833,0)</f>
        <v>0</v>
      </c>
      <c r="BJ833" s="40" t="s">
        <v>37</v>
      </c>
      <c r="BK833" s="91">
        <f>ROUND($I$833*$H$833,2)</f>
        <v>0</v>
      </c>
      <c r="BL833" s="40" t="s">
        <v>129</v>
      </c>
      <c r="BM833" s="40" t="s">
        <v>1394</v>
      </c>
    </row>
    <row r="834" spans="2:65" s="6" customFormat="1" ht="15.75" customHeight="1">
      <c r="B834" s="16"/>
      <c r="C834" s="84" t="s">
        <v>1395</v>
      </c>
      <c r="D834" s="84" t="s">
        <v>90</v>
      </c>
      <c r="E834" s="82" t="s">
        <v>476</v>
      </c>
      <c r="F834" s="83" t="s">
        <v>477</v>
      </c>
      <c r="G834" s="84" t="s">
        <v>229</v>
      </c>
      <c r="H834" s="85">
        <v>0.14199999999999999</v>
      </c>
      <c r="I834" s="86"/>
      <c r="J834" s="86">
        <f>ROUND($I$834*$H$834,2)</f>
        <v>0</v>
      </c>
      <c r="K834" s="83"/>
      <c r="L834" s="16"/>
      <c r="M834" s="87"/>
      <c r="N834" s="88" t="s">
        <v>25</v>
      </c>
      <c r="O834" s="89">
        <v>2.0819999999999999</v>
      </c>
      <c r="P834" s="89">
        <f>$O$834*$H$834</f>
        <v>0.29564399999999996</v>
      </c>
      <c r="Q834" s="89">
        <v>0</v>
      </c>
      <c r="R834" s="89">
        <f>$Q$834*$H$834</f>
        <v>0</v>
      </c>
      <c r="S834" s="89">
        <v>0</v>
      </c>
      <c r="T834" s="90">
        <f>$S$834*$H$834</f>
        <v>0</v>
      </c>
      <c r="AR834" s="40" t="s">
        <v>129</v>
      </c>
      <c r="AT834" s="40" t="s">
        <v>90</v>
      </c>
      <c r="AU834" s="40" t="s">
        <v>38</v>
      </c>
      <c r="AY834" s="40" t="s">
        <v>88</v>
      </c>
      <c r="BE834" s="91">
        <f>IF($N$834="základní",$J$834,0)</f>
        <v>0</v>
      </c>
      <c r="BF834" s="91">
        <f>IF($N$834="snížená",$J$834,0)</f>
        <v>0</v>
      </c>
      <c r="BG834" s="91">
        <f>IF($N$834="zákl. přenesená",$J$834,0)</f>
        <v>0</v>
      </c>
      <c r="BH834" s="91">
        <f>IF($N$834="sníž. přenesená",$J$834,0)</f>
        <v>0</v>
      </c>
      <c r="BI834" s="91">
        <f>IF($N$834="nulová",$J$834,0)</f>
        <v>0</v>
      </c>
      <c r="BJ834" s="40" t="s">
        <v>37</v>
      </c>
      <c r="BK834" s="91">
        <f>ROUND($I$834*$H$834,2)</f>
        <v>0</v>
      </c>
      <c r="BL834" s="40" t="s">
        <v>129</v>
      </c>
      <c r="BM834" s="40" t="s">
        <v>1396</v>
      </c>
    </row>
    <row r="835" spans="2:65" s="70" customFormat="1" ht="37.5" customHeight="1">
      <c r="B835" s="71"/>
      <c r="D835" s="72" t="s">
        <v>35</v>
      </c>
      <c r="E835" s="73" t="s">
        <v>478</v>
      </c>
      <c r="F835" s="73" t="s">
        <v>479</v>
      </c>
      <c r="J835" s="74">
        <f>$BK$835</f>
        <v>0</v>
      </c>
      <c r="L835" s="71"/>
      <c r="M835" s="75"/>
      <c r="P835" s="76">
        <f>$P$836</f>
        <v>0</v>
      </c>
      <c r="R835" s="76">
        <f>$R$836</f>
        <v>0</v>
      </c>
      <c r="T835" s="77">
        <f>$T$836</f>
        <v>0</v>
      </c>
      <c r="AR835" s="72" t="s">
        <v>94</v>
      </c>
      <c r="AT835" s="72" t="s">
        <v>35</v>
      </c>
      <c r="AU835" s="72" t="s">
        <v>36</v>
      </c>
      <c r="AY835" s="72" t="s">
        <v>88</v>
      </c>
      <c r="BK835" s="78">
        <f>$BK$836</f>
        <v>0</v>
      </c>
    </row>
    <row r="836" spans="2:65" s="70" customFormat="1" ht="21" customHeight="1">
      <c r="B836" s="71"/>
      <c r="D836" s="72" t="s">
        <v>35</v>
      </c>
      <c r="E836" s="79" t="s">
        <v>480</v>
      </c>
      <c r="F836" s="79" t="s">
        <v>479</v>
      </c>
      <c r="J836" s="80">
        <f>$BK$836</f>
        <v>0</v>
      </c>
      <c r="L836" s="71"/>
      <c r="M836" s="75"/>
      <c r="P836" s="76">
        <f>$P$837</f>
        <v>0</v>
      </c>
      <c r="R836" s="76">
        <f>$R$837</f>
        <v>0</v>
      </c>
      <c r="T836" s="77">
        <f>$T$837</f>
        <v>0</v>
      </c>
      <c r="AR836" s="72" t="s">
        <v>94</v>
      </c>
      <c r="AT836" s="72" t="s">
        <v>35</v>
      </c>
      <c r="AU836" s="72" t="s">
        <v>37</v>
      </c>
      <c r="AY836" s="72" t="s">
        <v>88</v>
      </c>
      <c r="BK836" s="78">
        <f>$BK$837</f>
        <v>0</v>
      </c>
    </row>
    <row r="837" spans="2:65" s="6" customFormat="1" ht="27" customHeight="1">
      <c r="B837" s="16"/>
      <c r="C837" s="84" t="s">
        <v>1397</v>
      </c>
      <c r="D837" s="84" t="s">
        <v>90</v>
      </c>
      <c r="E837" s="82" t="s">
        <v>482</v>
      </c>
      <c r="F837" s="83" t="s">
        <v>483</v>
      </c>
      <c r="G837" s="84" t="s">
        <v>484</v>
      </c>
      <c r="H837" s="85">
        <v>2</v>
      </c>
      <c r="I837" s="86"/>
      <c r="J837" s="86">
        <f>ROUND($I$837*$H$837,2)</f>
        <v>0</v>
      </c>
      <c r="K837" s="83"/>
      <c r="L837" s="16"/>
      <c r="M837" s="87"/>
      <c r="N837" s="113" t="s">
        <v>25</v>
      </c>
      <c r="O837" s="114">
        <v>0</v>
      </c>
      <c r="P837" s="114">
        <f>$O$837*$H$837</f>
        <v>0</v>
      </c>
      <c r="Q837" s="114">
        <v>0</v>
      </c>
      <c r="R837" s="114">
        <f>$Q$837*$H$837</f>
        <v>0</v>
      </c>
      <c r="S837" s="114">
        <v>0</v>
      </c>
      <c r="T837" s="115">
        <f>$S$837*$H$837</f>
        <v>0</v>
      </c>
      <c r="AR837" s="40" t="s">
        <v>485</v>
      </c>
      <c r="AT837" s="40" t="s">
        <v>90</v>
      </c>
      <c r="AU837" s="40" t="s">
        <v>38</v>
      </c>
      <c r="AY837" s="40" t="s">
        <v>88</v>
      </c>
      <c r="BE837" s="91">
        <f>IF($N$837="základní",$J$837,0)</f>
        <v>0</v>
      </c>
      <c r="BF837" s="91">
        <f>IF($N$837="snížená",$J$837,0)</f>
        <v>0</v>
      </c>
      <c r="BG837" s="91">
        <f>IF($N$837="zákl. přenesená",$J$837,0)</f>
        <v>0</v>
      </c>
      <c r="BH837" s="91">
        <f>IF($N$837="sníž. přenesená",$J$837,0)</f>
        <v>0</v>
      </c>
      <c r="BI837" s="91">
        <f>IF($N$837="nulová",$J$837,0)</f>
        <v>0</v>
      </c>
      <c r="BJ837" s="40" t="s">
        <v>37</v>
      </c>
      <c r="BK837" s="91">
        <f>ROUND($I$837*$H$837,2)</f>
        <v>0</v>
      </c>
      <c r="BL837" s="40" t="s">
        <v>485</v>
      </c>
      <c r="BM837" s="40" t="s">
        <v>1398</v>
      </c>
    </row>
    <row r="838" spans="2:65" s="6" customFormat="1" ht="7.5" customHeight="1">
      <c r="B838" s="26"/>
      <c r="C838" s="27"/>
      <c r="D838" s="27"/>
      <c r="E838" s="27"/>
      <c r="F838" s="27"/>
      <c r="G838" s="27"/>
      <c r="H838" s="27"/>
      <c r="I838" s="27"/>
      <c r="J838" s="27"/>
      <c r="K838" s="27"/>
      <c r="L838" s="16"/>
      <c r="AT838" s="2"/>
    </row>
  </sheetData>
  <sheetProtection sheet="1"/>
  <mergeCells count="9">
    <mergeCell ref="E92:H92"/>
    <mergeCell ref="G1:H1"/>
    <mergeCell ref="L2:V2"/>
    <mergeCell ref="E7:H7"/>
    <mergeCell ref="E9:H9"/>
    <mergeCell ref="E24:H24"/>
    <mergeCell ref="E45:H45"/>
    <mergeCell ref="E47:H47"/>
    <mergeCell ref="E90:H90"/>
  </mergeCells>
  <pageMargins left="0.59027779102325439" right="0.59027779102325439" top="0.59027779102325439" bottom="0.59027779102325439" header="0" footer="0"/>
  <pageSetup fitToHeight="999" orientation="landscape" blackAndWhite="1" horizontalDpi="0" verticalDpi="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Z42"/>
  <sheetViews>
    <sheetView zoomScaleNormal="100" zoomScaleSheetLayoutView="100" workbookViewId="0">
      <pane ySplit="3" topLeftCell="A4" activePane="bottomLeft" state="frozen"/>
      <selection pane="bottomLeft" activeCell="O7" sqref="O7:O42"/>
    </sheetView>
  </sheetViews>
  <sheetFormatPr defaultRowHeight="12.75" outlineLevelRow="2"/>
  <cols>
    <col min="1" max="5" width="10.6640625" style="199" hidden="1" customWidth="1"/>
    <col min="6" max="6" width="9.83203125" style="256" customWidth="1"/>
    <col min="7" max="7" width="5" style="257" hidden="1" customWidth="1"/>
    <col min="8" max="8" width="16.6640625" style="258" customWidth="1"/>
    <col min="9" max="9" width="11.6640625" style="258" hidden="1" customWidth="1"/>
    <col min="10" max="10" width="94.1640625" style="259" customWidth="1"/>
    <col min="11" max="11" width="5" style="257" customWidth="1"/>
    <col min="12" max="12" width="16" style="260" hidden="1" customWidth="1"/>
    <col min="13" max="13" width="8" style="261" hidden="1" customWidth="1"/>
    <col min="14" max="14" width="15.6640625" style="260" customWidth="1"/>
    <col min="15" max="15" width="14.5" style="261" customWidth="1"/>
    <col min="16" max="16" width="18.33203125" style="262" customWidth="1"/>
    <col min="17" max="17" width="13.33203125" style="263" hidden="1" customWidth="1"/>
    <col min="18" max="18" width="16.6640625" style="261" hidden="1" customWidth="1"/>
    <col min="19" max="19" width="13.33203125" style="261" hidden="1" customWidth="1"/>
    <col min="20" max="20" width="16.6640625" style="261" hidden="1" customWidth="1"/>
    <col min="21" max="21" width="11.33203125" style="261" hidden="1" customWidth="1"/>
    <col min="22" max="22" width="17" style="261" hidden="1" customWidth="1"/>
    <col min="23" max="23" width="18.33203125" style="261" hidden="1" customWidth="1"/>
    <col min="24" max="24" width="30" style="261" hidden="1" customWidth="1"/>
    <col min="25" max="26" width="11.6640625" style="258" hidden="1" customWidth="1"/>
    <col min="27" max="27" width="11" style="199" customWidth="1"/>
    <col min="28" max="16384" width="9.33203125" style="199"/>
  </cols>
  <sheetData>
    <row r="1" spans="1:26" ht="21.6" customHeight="1">
      <c r="F1" s="200"/>
      <c r="G1" s="201"/>
      <c r="H1" s="201"/>
      <c r="I1" s="201"/>
      <c r="J1" s="201"/>
      <c r="K1" s="201"/>
      <c r="L1" s="202"/>
      <c r="M1" s="203"/>
      <c r="N1" s="202"/>
      <c r="O1" s="203"/>
      <c r="P1" s="204"/>
      <c r="Q1" s="205"/>
      <c r="R1" s="203"/>
      <c r="S1" s="203"/>
      <c r="T1" s="203"/>
      <c r="U1" s="203"/>
      <c r="V1" s="203"/>
      <c r="W1" s="203"/>
      <c r="X1" s="203"/>
      <c r="Y1" s="201"/>
      <c r="Z1" s="201"/>
    </row>
    <row r="2" spans="1:26" ht="21.6" customHeight="1">
      <c r="F2" s="206"/>
      <c r="G2" s="201"/>
      <c r="H2" s="201"/>
      <c r="I2" s="201"/>
      <c r="J2" s="201"/>
      <c r="K2" s="201"/>
      <c r="L2" s="202"/>
      <c r="M2" s="203"/>
      <c r="N2" s="202"/>
      <c r="O2" s="203"/>
      <c r="P2" s="204"/>
      <c r="Q2" s="205"/>
      <c r="R2" s="203"/>
      <c r="S2" s="203"/>
      <c r="T2" s="203"/>
      <c r="U2" s="203"/>
      <c r="V2" s="203"/>
      <c r="W2" s="203"/>
      <c r="X2" s="203"/>
      <c r="Y2" s="201"/>
      <c r="Z2" s="201"/>
    </row>
    <row r="3" spans="1:26" s="207" customFormat="1" ht="13.5" thickBot="1">
      <c r="F3" s="208" t="s">
        <v>1816</v>
      </c>
      <c r="G3" s="208" t="s">
        <v>34</v>
      </c>
      <c r="H3" s="208" t="s">
        <v>33</v>
      </c>
      <c r="I3" s="208" t="s">
        <v>1817</v>
      </c>
      <c r="J3" s="209" t="s">
        <v>73</v>
      </c>
      <c r="K3" s="208" t="s">
        <v>74</v>
      </c>
      <c r="L3" s="208" t="s">
        <v>1818</v>
      </c>
      <c r="M3" s="208" t="s">
        <v>1819</v>
      </c>
      <c r="N3" s="208" t="s">
        <v>1820</v>
      </c>
      <c r="O3" s="208" t="s">
        <v>1821</v>
      </c>
      <c r="P3" s="208" t="s">
        <v>1822</v>
      </c>
      <c r="Q3" s="208" t="s">
        <v>1823</v>
      </c>
      <c r="R3" s="208" t="s">
        <v>1824</v>
      </c>
      <c r="S3" s="208" t="s">
        <v>1825</v>
      </c>
      <c r="T3" s="208" t="s">
        <v>1826</v>
      </c>
      <c r="U3" s="208" t="s">
        <v>1827</v>
      </c>
      <c r="V3" s="208" t="s">
        <v>24</v>
      </c>
      <c r="W3" s="208" t="s">
        <v>30</v>
      </c>
      <c r="X3" s="209" t="s">
        <v>1828</v>
      </c>
      <c r="Y3" s="208" t="s">
        <v>1829</v>
      </c>
      <c r="Z3" s="208" t="s">
        <v>1803</v>
      </c>
    </row>
    <row r="4" spans="1:26" ht="11.25" customHeight="1">
      <c r="F4" s="210"/>
      <c r="G4" s="211"/>
      <c r="H4" s="212"/>
      <c r="I4" s="212"/>
      <c r="J4" s="213"/>
      <c r="K4" s="211"/>
      <c r="L4" s="210"/>
      <c r="M4" s="210"/>
      <c r="N4" s="210"/>
      <c r="O4" s="210"/>
      <c r="P4" s="210"/>
      <c r="Q4" s="210"/>
      <c r="R4" s="210"/>
      <c r="S4" s="210"/>
      <c r="T4" s="210"/>
      <c r="U4" s="210"/>
      <c r="V4" s="210"/>
      <c r="W4" s="210"/>
      <c r="X4" s="214"/>
      <c r="Y4" s="212"/>
      <c r="Z4" s="212"/>
    </row>
    <row r="5" spans="1:26" s="215" customFormat="1" ht="17.25" customHeight="1">
      <c r="F5" s="216"/>
      <c r="G5" s="217"/>
      <c r="H5" s="218"/>
      <c r="I5" s="218"/>
      <c r="J5" s="218" t="s">
        <v>1830</v>
      </c>
      <c r="K5" s="217"/>
      <c r="L5" s="219"/>
      <c r="M5" s="220"/>
      <c r="N5" s="219"/>
      <c r="O5" s="220"/>
      <c r="P5" s="221">
        <f>SUBTOTAL(9,P6:P41)</f>
        <v>0</v>
      </c>
      <c r="Q5" s="222"/>
      <c r="R5" s="223">
        <f>SUBTOTAL(9,R6:R41)</f>
        <v>0.33790000000000003</v>
      </c>
      <c r="S5" s="220"/>
      <c r="T5" s="223">
        <f>SUBTOTAL(9,T6:T41)</f>
        <v>0</v>
      </c>
      <c r="U5" s="224" t="s">
        <v>1831</v>
      </c>
      <c r="V5" s="221">
        <f>SUBTOTAL(9,V6:V41)</f>
        <v>0</v>
      </c>
      <c r="W5" s="221">
        <f>SUBTOTAL(9,W6:W41)</f>
        <v>0</v>
      </c>
      <c r="X5" s="225"/>
      <c r="Y5" s="226"/>
      <c r="Z5" s="226"/>
    </row>
    <row r="6" spans="1:26" s="227" customFormat="1" ht="16.5" customHeight="1" outlineLevel="1">
      <c r="F6" s="228"/>
      <c r="G6" s="211"/>
      <c r="H6" s="229"/>
      <c r="I6" s="229"/>
      <c r="J6" s="229" t="s">
        <v>1832</v>
      </c>
      <c r="K6" s="211"/>
      <c r="L6" s="230"/>
      <c r="M6" s="231"/>
      <c r="N6" s="230"/>
      <c r="O6" s="231"/>
      <c r="P6" s="232">
        <f>SUBTOTAL(9,P7:P10)</f>
        <v>0</v>
      </c>
      <c r="Q6" s="233"/>
      <c r="R6" s="234">
        <f>SUBTOTAL(9,R7:R10)</f>
        <v>0</v>
      </c>
      <c r="S6" s="231"/>
      <c r="T6" s="234">
        <f>SUBTOTAL(9,T7:T10)</f>
        <v>0</v>
      </c>
      <c r="U6" s="235" t="s">
        <v>1831</v>
      </c>
      <c r="V6" s="232">
        <f>SUBTOTAL(9,V7:V10)</f>
        <v>0</v>
      </c>
      <c r="W6" s="232">
        <f>SUBTOTAL(9,W7:W10)</f>
        <v>0</v>
      </c>
      <c r="X6" s="236"/>
      <c r="Y6" s="212"/>
      <c r="Z6" s="212"/>
    </row>
    <row r="7" spans="1:26" s="237" customFormat="1" ht="12" outlineLevel="2">
      <c r="A7" s="237" t="s">
        <v>1833</v>
      </c>
      <c r="B7" s="237" t="s">
        <v>1834</v>
      </c>
      <c r="C7" s="237" t="s">
        <v>1835</v>
      </c>
      <c r="D7" s="237" t="s">
        <v>1836</v>
      </c>
      <c r="E7" s="237" t="s">
        <v>1837</v>
      </c>
      <c r="F7" s="238">
        <v>1</v>
      </c>
      <c r="G7" s="239" t="s">
        <v>1838</v>
      </c>
      <c r="H7" s="240" t="s">
        <v>1839</v>
      </c>
      <c r="I7" s="240"/>
      <c r="J7" s="241" t="s">
        <v>1840</v>
      </c>
      <c r="K7" s="239" t="s">
        <v>113</v>
      </c>
      <c r="L7" s="242">
        <v>65</v>
      </c>
      <c r="M7" s="243"/>
      <c r="N7" s="242">
        <f>L7*(1+M7/100)</f>
        <v>65</v>
      </c>
      <c r="O7" s="244"/>
      <c r="P7" s="245">
        <f>N7*O7</f>
        <v>0</v>
      </c>
      <c r="Q7" s="246"/>
      <c r="R7" s="243">
        <f>N7*Q7</f>
        <v>0</v>
      </c>
      <c r="S7" s="246"/>
      <c r="T7" s="243">
        <f>N7*S7</f>
        <v>0</v>
      </c>
      <c r="U7" s="245">
        <v>21</v>
      </c>
      <c r="V7" s="245">
        <f>P7*(U7/100)</f>
        <v>0</v>
      </c>
      <c r="W7" s="245">
        <f>P7+V7</f>
        <v>0</v>
      </c>
      <c r="X7" s="241"/>
      <c r="Y7" s="240" t="s">
        <v>1841</v>
      </c>
      <c r="Z7" s="240" t="s">
        <v>1842</v>
      </c>
    </row>
    <row r="8" spans="1:26" s="237" customFormat="1" ht="12" outlineLevel="2">
      <c r="F8" s="238">
        <v>2</v>
      </c>
      <c r="G8" s="239" t="s">
        <v>1838</v>
      </c>
      <c r="H8" s="240" t="s">
        <v>1843</v>
      </c>
      <c r="I8" s="240"/>
      <c r="J8" s="241" t="s">
        <v>1844</v>
      </c>
      <c r="K8" s="239" t="s">
        <v>113</v>
      </c>
      <c r="L8" s="242">
        <v>65</v>
      </c>
      <c r="M8" s="243"/>
      <c r="N8" s="242">
        <f>L8*(1+M8/100)</f>
        <v>65</v>
      </c>
      <c r="O8" s="244"/>
      <c r="P8" s="245">
        <f>N8*O8</f>
        <v>0</v>
      </c>
      <c r="Q8" s="246"/>
      <c r="R8" s="243">
        <f>N8*Q8</f>
        <v>0</v>
      </c>
      <c r="S8" s="246"/>
      <c r="T8" s="243">
        <f>N8*S8</f>
        <v>0</v>
      </c>
      <c r="U8" s="245">
        <v>21</v>
      </c>
      <c r="V8" s="245">
        <f>P8*(U8/100)</f>
        <v>0</v>
      </c>
      <c r="W8" s="245">
        <f>P8+V8</f>
        <v>0</v>
      </c>
      <c r="X8" s="241"/>
      <c r="Y8" s="240" t="s">
        <v>1841</v>
      </c>
      <c r="Z8" s="240" t="s">
        <v>1842</v>
      </c>
    </row>
    <row r="9" spans="1:26" s="237" customFormat="1" ht="12" outlineLevel="2">
      <c r="F9" s="238">
        <v>3</v>
      </c>
      <c r="G9" s="239" t="s">
        <v>1838</v>
      </c>
      <c r="H9" s="240" t="s">
        <v>1845</v>
      </c>
      <c r="I9" s="240"/>
      <c r="J9" s="241" t="s">
        <v>1846</v>
      </c>
      <c r="K9" s="239" t="s">
        <v>93</v>
      </c>
      <c r="L9" s="242">
        <v>25</v>
      </c>
      <c r="M9" s="243"/>
      <c r="N9" s="242">
        <f>L9*(1+M9/100)</f>
        <v>25</v>
      </c>
      <c r="O9" s="244"/>
      <c r="P9" s="245">
        <f>N9*O9</f>
        <v>0</v>
      </c>
      <c r="Q9" s="246"/>
      <c r="R9" s="243">
        <f>N9*Q9</f>
        <v>0</v>
      </c>
      <c r="S9" s="246"/>
      <c r="T9" s="243">
        <f>N9*S9</f>
        <v>0</v>
      </c>
      <c r="U9" s="245">
        <v>21</v>
      </c>
      <c r="V9" s="245">
        <f>P9*(U9/100)</f>
        <v>0</v>
      </c>
      <c r="W9" s="245">
        <f>P9+V9</f>
        <v>0</v>
      </c>
      <c r="X9" s="241"/>
      <c r="Y9" s="240" t="s">
        <v>1841</v>
      </c>
      <c r="Z9" s="240" t="s">
        <v>1842</v>
      </c>
    </row>
    <row r="10" spans="1:26" s="247" customFormat="1" ht="12.75" customHeight="1" outlineLevel="2">
      <c r="F10" s="248"/>
      <c r="G10" s="249"/>
      <c r="H10" s="249"/>
      <c r="I10" s="249"/>
      <c r="J10" s="250"/>
      <c r="K10" s="249"/>
      <c r="L10" s="251"/>
      <c r="M10" s="252"/>
      <c r="N10" s="251"/>
      <c r="O10" s="252"/>
      <c r="P10" s="253"/>
      <c r="Q10" s="254"/>
      <c r="R10" s="252"/>
      <c r="S10" s="252"/>
      <c r="T10" s="252"/>
      <c r="U10" s="255" t="s">
        <v>1831</v>
      </c>
      <c r="V10" s="252"/>
      <c r="W10" s="252"/>
      <c r="X10" s="252"/>
      <c r="Y10" s="249"/>
      <c r="Z10" s="249"/>
    </row>
    <row r="11" spans="1:26" s="227" customFormat="1" ht="16.5" customHeight="1" outlineLevel="1">
      <c r="F11" s="228"/>
      <c r="G11" s="211"/>
      <c r="H11" s="229"/>
      <c r="I11" s="229"/>
      <c r="J11" s="229" t="s">
        <v>1847</v>
      </c>
      <c r="K11" s="211"/>
      <c r="L11" s="230"/>
      <c r="M11" s="231"/>
      <c r="N11" s="230"/>
      <c r="O11" s="231"/>
      <c r="P11" s="232">
        <f>SUBTOTAL(9,P12:P40)</f>
        <v>0</v>
      </c>
      <c r="Q11" s="233"/>
      <c r="R11" s="234">
        <f>SUBTOTAL(9,R12:R40)</f>
        <v>0.33790000000000003</v>
      </c>
      <c r="S11" s="231"/>
      <c r="T11" s="234">
        <f>SUBTOTAL(9,T12:T40)</f>
        <v>0</v>
      </c>
      <c r="U11" s="235" t="s">
        <v>1831</v>
      </c>
      <c r="V11" s="232">
        <f>SUBTOTAL(9,V12:V40)</f>
        <v>0</v>
      </c>
      <c r="W11" s="232">
        <f>SUBTOTAL(9,W12:W40)</f>
        <v>0</v>
      </c>
      <c r="X11" s="236"/>
      <c r="Y11" s="212"/>
      <c r="Z11" s="212"/>
    </row>
    <row r="12" spans="1:26" s="237" customFormat="1" ht="12" outlineLevel="2">
      <c r="F12" s="238">
        <v>1</v>
      </c>
      <c r="G12" s="239" t="s">
        <v>1848</v>
      </c>
      <c r="H12" s="240" t="s">
        <v>1849</v>
      </c>
      <c r="I12" s="240"/>
      <c r="J12" s="241" t="s">
        <v>1850</v>
      </c>
      <c r="K12" s="239" t="s">
        <v>113</v>
      </c>
      <c r="L12" s="242">
        <v>142</v>
      </c>
      <c r="M12" s="243"/>
      <c r="N12" s="242">
        <f t="shared" ref="N12:N39" si="0">L12*(1+M12/100)</f>
        <v>142</v>
      </c>
      <c r="O12" s="244"/>
      <c r="P12" s="245">
        <f t="shared" ref="P12:P39" si="1">N12*O12</f>
        <v>0</v>
      </c>
      <c r="Q12" s="246">
        <v>2.9E-4</v>
      </c>
      <c r="R12" s="243">
        <f t="shared" ref="R12:R39" si="2">N12*Q12</f>
        <v>4.1180000000000001E-2</v>
      </c>
      <c r="S12" s="246"/>
      <c r="T12" s="243">
        <f t="shared" ref="T12:T39" si="3">N12*S12</f>
        <v>0</v>
      </c>
      <c r="U12" s="245">
        <v>21</v>
      </c>
      <c r="V12" s="245">
        <f t="shared" ref="V12:V39" si="4">P12*(U12/100)</f>
        <v>0</v>
      </c>
      <c r="W12" s="245">
        <f t="shared" ref="W12:W39" si="5">P12+V12</f>
        <v>0</v>
      </c>
      <c r="X12" s="241"/>
      <c r="Y12" s="240" t="s">
        <v>1841</v>
      </c>
      <c r="Z12" s="240" t="s">
        <v>1851</v>
      </c>
    </row>
    <row r="13" spans="1:26" s="237" customFormat="1" ht="12" outlineLevel="2">
      <c r="F13" s="238">
        <v>2</v>
      </c>
      <c r="G13" s="239" t="s">
        <v>1848</v>
      </c>
      <c r="H13" s="240" t="s">
        <v>1852</v>
      </c>
      <c r="I13" s="240"/>
      <c r="J13" s="241" t="s">
        <v>1853</v>
      </c>
      <c r="K13" s="239" t="s">
        <v>108</v>
      </c>
      <c r="L13" s="242">
        <v>15</v>
      </c>
      <c r="M13" s="243"/>
      <c r="N13" s="242">
        <f t="shared" si="0"/>
        <v>15</v>
      </c>
      <c r="O13" s="244"/>
      <c r="P13" s="245">
        <f t="shared" si="1"/>
        <v>0</v>
      </c>
      <c r="Q13" s="246">
        <v>4.2999999999999999E-4</v>
      </c>
      <c r="R13" s="243">
        <f t="shared" si="2"/>
        <v>6.45E-3</v>
      </c>
      <c r="S13" s="246"/>
      <c r="T13" s="243">
        <f t="shared" si="3"/>
        <v>0</v>
      </c>
      <c r="U13" s="245">
        <v>21</v>
      </c>
      <c r="V13" s="245">
        <f t="shared" si="4"/>
        <v>0</v>
      </c>
      <c r="W13" s="245">
        <f t="shared" si="5"/>
        <v>0</v>
      </c>
      <c r="X13" s="241"/>
      <c r="Y13" s="240" t="s">
        <v>1841</v>
      </c>
      <c r="Z13" s="240" t="s">
        <v>1851</v>
      </c>
    </row>
    <row r="14" spans="1:26" s="237" customFormat="1" ht="12" outlineLevel="2">
      <c r="F14" s="238">
        <v>3</v>
      </c>
      <c r="G14" s="239" t="s">
        <v>1848</v>
      </c>
      <c r="H14" s="240" t="s">
        <v>1854</v>
      </c>
      <c r="I14" s="240"/>
      <c r="J14" s="241" t="s">
        <v>1855</v>
      </c>
      <c r="K14" s="239" t="s">
        <v>102</v>
      </c>
      <c r="L14" s="242">
        <v>27.9</v>
      </c>
      <c r="M14" s="243"/>
      <c r="N14" s="242">
        <f t="shared" si="0"/>
        <v>27.9</v>
      </c>
      <c r="O14" s="244"/>
      <c r="P14" s="245">
        <f t="shared" si="1"/>
        <v>0</v>
      </c>
      <c r="Q14" s="246">
        <v>1E-3</v>
      </c>
      <c r="R14" s="243">
        <f t="shared" si="2"/>
        <v>2.7899999999999998E-2</v>
      </c>
      <c r="S14" s="246"/>
      <c r="T14" s="243">
        <f t="shared" si="3"/>
        <v>0</v>
      </c>
      <c r="U14" s="245">
        <v>21</v>
      </c>
      <c r="V14" s="245">
        <f t="shared" si="4"/>
        <v>0</v>
      </c>
      <c r="W14" s="245">
        <f t="shared" si="5"/>
        <v>0</v>
      </c>
      <c r="X14" s="241"/>
      <c r="Y14" s="240" t="s">
        <v>1841</v>
      </c>
      <c r="Z14" s="240" t="s">
        <v>1851</v>
      </c>
    </row>
    <row r="15" spans="1:26" s="237" customFormat="1" ht="12" outlineLevel="2">
      <c r="F15" s="238">
        <v>4</v>
      </c>
      <c r="G15" s="239" t="s">
        <v>1848</v>
      </c>
      <c r="H15" s="240" t="s">
        <v>1856</v>
      </c>
      <c r="I15" s="240"/>
      <c r="J15" s="241" t="s">
        <v>1857</v>
      </c>
      <c r="K15" s="239" t="s">
        <v>102</v>
      </c>
      <c r="L15" s="242">
        <v>44.28</v>
      </c>
      <c r="M15" s="243"/>
      <c r="N15" s="242">
        <f t="shared" si="0"/>
        <v>44.28</v>
      </c>
      <c r="O15" s="244"/>
      <c r="P15" s="245">
        <f t="shared" si="1"/>
        <v>0</v>
      </c>
      <c r="Q15" s="246">
        <v>1E-3</v>
      </c>
      <c r="R15" s="243">
        <f t="shared" si="2"/>
        <v>4.428E-2</v>
      </c>
      <c r="S15" s="246"/>
      <c r="T15" s="243">
        <f t="shared" si="3"/>
        <v>0</v>
      </c>
      <c r="U15" s="245">
        <v>21</v>
      </c>
      <c r="V15" s="245">
        <f t="shared" si="4"/>
        <v>0</v>
      </c>
      <c r="W15" s="245">
        <f t="shared" si="5"/>
        <v>0</v>
      </c>
      <c r="X15" s="241"/>
      <c r="Y15" s="240" t="s">
        <v>1841</v>
      </c>
      <c r="Z15" s="240" t="s">
        <v>1851</v>
      </c>
    </row>
    <row r="16" spans="1:26" s="237" customFormat="1" ht="12" outlineLevel="2">
      <c r="F16" s="238">
        <v>5</v>
      </c>
      <c r="G16" s="239" t="s">
        <v>1848</v>
      </c>
      <c r="H16" s="240" t="s">
        <v>1858</v>
      </c>
      <c r="I16" s="240"/>
      <c r="J16" s="241" t="s">
        <v>1859</v>
      </c>
      <c r="K16" s="239" t="s">
        <v>108</v>
      </c>
      <c r="L16" s="242">
        <v>64</v>
      </c>
      <c r="M16" s="243">
        <v>0</v>
      </c>
      <c r="N16" s="242">
        <f t="shared" si="0"/>
        <v>64</v>
      </c>
      <c r="O16" s="244"/>
      <c r="P16" s="245">
        <f t="shared" si="1"/>
        <v>0</v>
      </c>
      <c r="Q16" s="246">
        <v>2.1000000000000001E-4</v>
      </c>
      <c r="R16" s="243">
        <f t="shared" si="2"/>
        <v>1.3440000000000001E-2</v>
      </c>
      <c r="S16" s="246"/>
      <c r="T16" s="243">
        <f t="shared" si="3"/>
        <v>0</v>
      </c>
      <c r="U16" s="245">
        <v>21</v>
      </c>
      <c r="V16" s="245">
        <f t="shared" si="4"/>
        <v>0</v>
      </c>
      <c r="W16" s="245">
        <f t="shared" si="5"/>
        <v>0</v>
      </c>
      <c r="X16" s="241"/>
      <c r="Y16" s="240" t="s">
        <v>1841</v>
      </c>
      <c r="Z16" s="240" t="s">
        <v>1851</v>
      </c>
    </row>
    <row r="17" spans="6:26" s="237" customFormat="1" ht="12" outlineLevel="2">
      <c r="F17" s="238">
        <v>6</v>
      </c>
      <c r="G17" s="239" t="s">
        <v>1848</v>
      </c>
      <c r="H17" s="240" t="s">
        <v>1860</v>
      </c>
      <c r="I17" s="240"/>
      <c r="J17" s="241" t="s">
        <v>1861</v>
      </c>
      <c r="K17" s="239" t="s">
        <v>108</v>
      </c>
      <c r="L17" s="242">
        <v>222</v>
      </c>
      <c r="M17" s="243"/>
      <c r="N17" s="242">
        <f t="shared" si="0"/>
        <v>222</v>
      </c>
      <c r="O17" s="244"/>
      <c r="P17" s="245">
        <f t="shared" si="1"/>
        <v>0</v>
      </c>
      <c r="Q17" s="246">
        <v>2.3000000000000001E-4</v>
      </c>
      <c r="R17" s="243">
        <f t="shared" si="2"/>
        <v>5.1060000000000001E-2</v>
      </c>
      <c r="S17" s="246"/>
      <c r="T17" s="243">
        <f t="shared" si="3"/>
        <v>0</v>
      </c>
      <c r="U17" s="245">
        <v>21</v>
      </c>
      <c r="V17" s="245">
        <f t="shared" si="4"/>
        <v>0</v>
      </c>
      <c r="W17" s="245">
        <f t="shared" si="5"/>
        <v>0</v>
      </c>
      <c r="X17" s="241"/>
      <c r="Y17" s="240" t="s">
        <v>1841</v>
      </c>
      <c r="Z17" s="240" t="s">
        <v>1851</v>
      </c>
    </row>
    <row r="18" spans="6:26" s="237" customFormat="1" ht="12" outlineLevel="2">
      <c r="F18" s="238">
        <v>7</v>
      </c>
      <c r="G18" s="239" t="s">
        <v>1848</v>
      </c>
      <c r="H18" s="240" t="s">
        <v>1862</v>
      </c>
      <c r="I18" s="240"/>
      <c r="J18" s="241" t="s">
        <v>1863</v>
      </c>
      <c r="K18" s="239" t="s">
        <v>108</v>
      </c>
      <c r="L18" s="242">
        <v>4</v>
      </c>
      <c r="M18" s="243"/>
      <c r="N18" s="242">
        <f t="shared" si="0"/>
        <v>4</v>
      </c>
      <c r="O18" s="244"/>
      <c r="P18" s="245">
        <f t="shared" si="1"/>
        <v>0</v>
      </c>
      <c r="Q18" s="246">
        <v>1.6000000000000001E-4</v>
      </c>
      <c r="R18" s="243">
        <f t="shared" si="2"/>
        <v>6.4000000000000005E-4</v>
      </c>
      <c r="S18" s="246"/>
      <c r="T18" s="243">
        <f t="shared" si="3"/>
        <v>0</v>
      </c>
      <c r="U18" s="245">
        <v>21</v>
      </c>
      <c r="V18" s="245">
        <f t="shared" si="4"/>
        <v>0</v>
      </c>
      <c r="W18" s="245">
        <f t="shared" si="5"/>
        <v>0</v>
      </c>
      <c r="X18" s="241"/>
      <c r="Y18" s="240" t="s">
        <v>1841</v>
      </c>
      <c r="Z18" s="240" t="s">
        <v>1851</v>
      </c>
    </row>
    <row r="19" spans="6:26" s="237" customFormat="1" ht="12" outlineLevel="2">
      <c r="F19" s="238">
        <v>8</v>
      </c>
      <c r="G19" s="239" t="s">
        <v>1848</v>
      </c>
      <c r="H19" s="240" t="s">
        <v>1864</v>
      </c>
      <c r="I19" s="240"/>
      <c r="J19" s="241" t="s">
        <v>1865</v>
      </c>
      <c r="K19" s="239" t="s">
        <v>108</v>
      </c>
      <c r="L19" s="242">
        <v>15</v>
      </c>
      <c r="M19" s="243">
        <v>0</v>
      </c>
      <c r="N19" s="242">
        <f t="shared" si="0"/>
        <v>15</v>
      </c>
      <c r="O19" s="244"/>
      <c r="P19" s="245">
        <f t="shared" si="1"/>
        <v>0</v>
      </c>
      <c r="Q19" s="246">
        <v>1.2999999999999999E-4</v>
      </c>
      <c r="R19" s="243">
        <f t="shared" si="2"/>
        <v>1.9499999999999999E-3</v>
      </c>
      <c r="S19" s="246"/>
      <c r="T19" s="243">
        <f t="shared" si="3"/>
        <v>0</v>
      </c>
      <c r="U19" s="245">
        <v>21</v>
      </c>
      <c r="V19" s="245">
        <f t="shared" si="4"/>
        <v>0</v>
      </c>
      <c r="W19" s="245">
        <f t="shared" si="5"/>
        <v>0</v>
      </c>
      <c r="X19" s="241"/>
      <c r="Y19" s="240" t="s">
        <v>1841</v>
      </c>
      <c r="Z19" s="240" t="s">
        <v>1851</v>
      </c>
    </row>
    <row r="20" spans="6:26" s="237" customFormat="1" ht="12" outlineLevel="2">
      <c r="F20" s="238">
        <v>9</v>
      </c>
      <c r="G20" s="239" t="s">
        <v>1848</v>
      </c>
      <c r="H20" s="240" t="s">
        <v>1866</v>
      </c>
      <c r="I20" s="240"/>
      <c r="J20" s="241" t="s">
        <v>1867</v>
      </c>
      <c r="K20" s="239" t="s">
        <v>108</v>
      </c>
      <c r="L20" s="242">
        <v>15</v>
      </c>
      <c r="M20" s="243">
        <v>0</v>
      </c>
      <c r="N20" s="242">
        <f t="shared" si="0"/>
        <v>15</v>
      </c>
      <c r="O20" s="244"/>
      <c r="P20" s="245">
        <f t="shared" si="1"/>
        <v>0</v>
      </c>
      <c r="Q20" s="246">
        <v>2.0000000000000001E-4</v>
      </c>
      <c r="R20" s="243">
        <f t="shared" si="2"/>
        <v>3.0000000000000001E-3</v>
      </c>
      <c r="S20" s="246"/>
      <c r="T20" s="243">
        <f t="shared" si="3"/>
        <v>0</v>
      </c>
      <c r="U20" s="245">
        <v>21</v>
      </c>
      <c r="V20" s="245">
        <f t="shared" si="4"/>
        <v>0</v>
      </c>
      <c r="W20" s="245">
        <f t="shared" si="5"/>
        <v>0</v>
      </c>
      <c r="X20" s="241"/>
      <c r="Y20" s="240" t="s">
        <v>1841</v>
      </c>
      <c r="Z20" s="240" t="s">
        <v>1851</v>
      </c>
    </row>
    <row r="21" spans="6:26" s="237" customFormat="1" ht="12" outlineLevel="2">
      <c r="F21" s="238">
        <v>10</v>
      </c>
      <c r="G21" s="239" t="s">
        <v>1848</v>
      </c>
      <c r="H21" s="240" t="s">
        <v>1868</v>
      </c>
      <c r="I21" s="240"/>
      <c r="J21" s="241" t="s">
        <v>1869</v>
      </c>
      <c r="K21" s="239" t="s">
        <v>108</v>
      </c>
      <c r="L21" s="242">
        <v>10</v>
      </c>
      <c r="M21" s="243">
        <v>0</v>
      </c>
      <c r="N21" s="242">
        <f t="shared" si="0"/>
        <v>10</v>
      </c>
      <c r="O21" s="244"/>
      <c r="P21" s="245">
        <f t="shared" si="1"/>
        <v>0</v>
      </c>
      <c r="Q21" s="246">
        <v>2.5999999999999998E-4</v>
      </c>
      <c r="R21" s="243">
        <f t="shared" si="2"/>
        <v>2.5999999999999999E-3</v>
      </c>
      <c r="S21" s="246"/>
      <c r="T21" s="243">
        <f t="shared" si="3"/>
        <v>0</v>
      </c>
      <c r="U21" s="245">
        <v>21</v>
      </c>
      <c r="V21" s="245">
        <f t="shared" si="4"/>
        <v>0</v>
      </c>
      <c r="W21" s="245">
        <f t="shared" si="5"/>
        <v>0</v>
      </c>
      <c r="X21" s="241"/>
      <c r="Y21" s="240" t="s">
        <v>1841</v>
      </c>
      <c r="Z21" s="240" t="s">
        <v>1851</v>
      </c>
    </row>
    <row r="22" spans="6:26" s="237" customFormat="1" ht="12" outlineLevel="2">
      <c r="F22" s="238">
        <v>11</v>
      </c>
      <c r="G22" s="239" t="s">
        <v>1848</v>
      </c>
      <c r="H22" s="240" t="s">
        <v>1870</v>
      </c>
      <c r="I22" s="240"/>
      <c r="J22" s="241" t="s">
        <v>1871</v>
      </c>
      <c r="K22" s="239" t="s">
        <v>108</v>
      </c>
      <c r="L22" s="242">
        <v>15</v>
      </c>
      <c r="M22" s="243"/>
      <c r="N22" s="242">
        <f t="shared" si="0"/>
        <v>15</v>
      </c>
      <c r="O22" s="244"/>
      <c r="P22" s="245">
        <f t="shared" si="1"/>
        <v>0</v>
      </c>
      <c r="Q22" s="246">
        <v>6.9999999999999999E-4</v>
      </c>
      <c r="R22" s="243">
        <f t="shared" si="2"/>
        <v>1.0500000000000001E-2</v>
      </c>
      <c r="S22" s="246"/>
      <c r="T22" s="243">
        <f t="shared" si="3"/>
        <v>0</v>
      </c>
      <c r="U22" s="245">
        <v>21</v>
      </c>
      <c r="V22" s="245">
        <f t="shared" si="4"/>
        <v>0</v>
      </c>
      <c r="W22" s="245">
        <f t="shared" si="5"/>
        <v>0</v>
      </c>
      <c r="X22" s="241"/>
      <c r="Y22" s="240" t="s">
        <v>1841</v>
      </c>
      <c r="Z22" s="240" t="s">
        <v>1851</v>
      </c>
    </row>
    <row r="23" spans="6:26" s="237" customFormat="1" ht="12" outlineLevel="2">
      <c r="F23" s="238">
        <v>12</v>
      </c>
      <c r="G23" s="239" t="s">
        <v>1848</v>
      </c>
      <c r="H23" s="240" t="s">
        <v>1872</v>
      </c>
      <c r="I23" s="240"/>
      <c r="J23" s="241" t="s">
        <v>1873</v>
      </c>
      <c r="K23" s="239" t="s">
        <v>102</v>
      </c>
      <c r="L23" s="242">
        <v>134.9</v>
      </c>
      <c r="M23" s="243"/>
      <c r="N23" s="242">
        <f t="shared" si="0"/>
        <v>134.9</v>
      </c>
      <c r="O23" s="244"/>
      <c r="P23" s="245">
        <f t="shared" si="1"/>
        <v>0</v>
      </c>
      <c r="Q23" s="246">
        <v>1E-3</v>
      </c>
      <c r="R23" s="243">
        <f t="shared" si="2"/>
        <v>0.13490000000000002</v>
      </c>
      <c r="S23" s="246"/>
      <c r="T23" s="243">
        <f t="shared" si="3"/>
        <v>0</v>
      </c>
      <c r="U23" s="245">
        <v>21</v>
      </c>
      <c r="V23" s="245">
        <f t="shared" si="4"/>
        <v>0</v>
      </c>
      <c r="W23" s="245">
        <f t="shared" si="5"/>
        <v>0</v>
      </c>
      <c r="X23" s="241"/>
      <c r="Y23" s="240" t="s">
        <v>1841</v>
      </c>
      <c r="Z23" s="240" t="s">
        <v>1851</v>
      </c>
    </row>
    <row r="24" spans="6:26" s="237" customFormat="1" ht="12" outlineLevel="2">
      <c r="F24" s="238">
        <v>13</v>
      </c>
      <c r="G24" s="239" t="s">
        <v>1838</v>
      </c>
      <c r="H24" s="240" t="s">
        <v>1874</v>
      </c>
      <c r="I24" s="240"/>
      <c r="J24" s="241" t="s">
        <v>1875</v>
      </c>
      <c r="K24" s="239" t="s">
        <v>113</v>
      </c>
      <c r="L24" s="242">
        <v>142</v>
      </c>
      <c r="M24" s="243"/>
      <c r="N24" s="242">
        <f t="shared" si="0"/>
        <v>142</v>
      </c>
      <c r="O24" s="244"/>
      <c r="P24" s="245">
        <f t="shared" si="1"/>
        <v>0</v>
      </c>
      <c r="Q24" s="246"/>
      <c r="R24" s="243">
        <f t="shared" si="2"/>
        <v>0</v>
      </c>
      <c r="S24" s="246"/>
      <c r="T24" s="243">
        <f t="shared" si="3"/>
        <v>0</v>
      </c>
      <c r="U24" s="245">
        <v>21</v>
      </c>
      <c r="V24" s="245">
        <f t="shared" si="4"/>
        <v>0</v>
      </c>
      <c r="W24" s="245">
        <f t="shared" si="5"/>
        <v>0</v>
      </c>
      <c r="X24" s="241"/>
      <c r="Y24" s="240" t="s">
        <v>1841</v>
      </c>
      <c r="Z24" s="240" t="s">
        <v>1851</v>
      </c>
    </row>
    <row r="25" spans="6:26" s="237" customFormat="1" ht="12" outlineLevel="2">
      <c r="F25" s="238">
        <v>14</v>
      </c>
      <c r="G25" s="239" t="s">
        <v>1838</v>
      </c>
      <c r="H25" s="240" t="s">
        <v>1876</v>
      </c>
      <c r="I25" s="240"/>
      <c r="J25" s="241" t="s">
        <v>1877</v>
      </c>
      <c r="K25" s="239" t="s">
        <v>108</v>
      </c>
      <c r="L25" s="242">
        <v>15</v>
      </c>
      <c r="M25" s="243"/>
      <c r="N25" s="242">
        <f t="shared" si="0"/>
        <v>15</v>
      </c>
      <c r="O25" s="244"/>
      <c r="P25" s="245">
        <f t="shared" si="1"/>
        <v>0</v>
      </c>
      <c r="Q25" s="246"/>
      <c r="R25" s="243">
        <f t="shared" si="2"/>
        <v>0</v>
      </c>
      <c r="S25" s="246"/>
      <c r="T25" s="243">
        <f t="shared" si="3"/>
        <v>0</v>
      </c>
      <c r="U25" s="245">
        <v>21</v>
      </c>
      <c r="V25" s="245">
        <f t="shared" si="4"/>
        <v>0</v>
      </c>
      <c r="W25" s="245">
        <f t="shared" si="5"/>
        <v>0</v>
      </c>
      <c r="X25" s="241"/>
      <c r="Y25" s="240" t="s">
        <v>1841</v>
      </c>
      <c r="Z25" s="240" t="s">
        <v>1851</v>
      </c>
    </row>
    <row r="26" spans="6:26" s="237" customFormat="1" ht="12" outlineLevel="2">
      <c r="F26" s="238">
        <v>15</v>
      </c>
      <c r="G26" s="239" t="s">
        <v>1838</v>
      </c>
      <c r="H26" s="240" t="s">
        <v>1878</v>
      </c>
      <c r="I26" s="240"/>
      <c r="J26" s="241" t="s">
        <v>1879</v>
      </c>
      <c r="K26" s="239" t="s">
        <v>113</v>
      </c>
      <c r="L26" s="242">
        <v>142</v>
      </c>
      <c r="M26" s="243"/>
      <c r="N26" s="242">
        <f t="shared" si="0"/>
        <v>142</v>
      </c>
      <c r="O26" s="244"/>
      <c r="P26" s="245">
        <f t="shared" si="1"/>
        <v>0</v>
      </c>
      <c r="Q26" s="246"/>
      <c r="R26" s="243">
        <f t="shared" si="2"/>
        <v>0</v>
      </c>
      <c r="S26" s="246"/>
      <c r="T26" s="243">
        <f t="shared" si="3"/>
        <v>0</v>
      </c>
      <c r="U26" s="245">
        <v>21</v>
      </c>
      <c r="V26" s="245">
        <f t="shared" si="4"/>
        <v>0</v>
      </c>
      <c r="W26" s="245">
        <f t="shared" si="5"/>
        <v>0</v>
      </c>
      <c r="X26" s="241"/>
      <c r="Y26" s="240" t="s">
        <v>1841</v>
      </c>
      <c r="Z26" s="240" t="s">
        <v>1851</v>
      </c>
    </row>
    <row r="27" spans="6:26" s="237" customFormat="1" ht="12" outlineLevel="2">
      <c r="F27" s="238">
        <v>16</v>
      </c>
      <c r="G27" s="239" t="s">
        <v>1838</v>
      </c>
      <c r="H27" s="240" t="s">
        <v>1880</v>
      </c>
      <c r="I27" s="240"/>
      <c r="J27" s="241" t="s">
        <v>1881</v>
      </c>
      <c r="K27" s="239" t="s">
        <v>113</v>
      </c>
      <c r="L27" s="242">
        <v>373</v>
      </c>
      <c r="M27" s="243"/>
      <c r="N27" s="242">
        <f t="shared" si="0"/>
        <v>373</v>
      </c>
      <c r="O27" s="244"/>
      <c r="P27" s="245">
        <f t="shared" si="1"/>
        <v>0</v>
      </c>
      <c r="Q27" s="246"/>
      <c r="R27" s="243">
        <f t="shared" si="2"/>
        <v>0</v>
      </c>
      <c r="S27" s="246"/>
      <c r="T27" s="243">
        <f t="shared" si="3"/>
        <v>0</v>
      </c>
      <c r="U27" s="245">
        <v>21</v>
      </c>
      <c r="V27" s="245">
        <f t="shared" si="4"/>
        <v>0</v>
      </c>
      <c r="W27" s="245">
        <f t="shared" si="5"/>
        <v>0</v>
      </c>
      <c r="X27" s="241"/>
      <c r="Y27" s="240" t="s">
        <v>1841</v>
      </c>
      <c r="Z27" s="240" t="s">
        <v>1851</v>
      </c>
    </row>
    <row r="28" spans="6:26" s="237" customFormat="1" ht="12" outlineLevel="2">
      <c r="F28" s="238">
        <v>17</v>
      </c>
      <c r="G28" s="239" t="s">
        <v>1838</v>
      </c>
      <c r="H28" s="240" t="s">
        <v>1882</v>
      </c>
      <c r="I28" s="240"/>
      <c r="J28" s="241" t="s">
        <v>1883</v>
      </c>
      <c r="K28" s="239" t="s">
        <v>108</v>
      </c>
      <c r="L28" s="242">
        <v>237</v>
      </c>
      <c r="M28" s="243"/>
      <c r="N28" s="242">
        <f t="shared" si="0"/>
        <v>237</v>
      </c>
      <c r="O28" s="244"/>
      <c r="P28" s="245">
        <f t="shared" si="1"/>
        <v>0</v>
      </c>
      <c r="Q28" s="246"/>
      <c r="R28" s="243">
        <f t="shared" si="2"/>
        <v>0</v>
      </c>
      <c r="S28" s="246"/>
      <c r="T28" s="243">
        <f t="shared" si="3"/>
        <v>0</v>
      </c>
      <c r="U28" s="245">
        <v>21</v>
      </c>
      <c r="V28" s="245">
        <f t="shared" si="4"/>
        <v>0</v>
      </c>
      <c r="W28" s="245">
        <f t="shared" si="5"/>
        <v>0</v>
      </c>
      <c r="X28" s="241"/>
      <c r="Y28" s="240" t="s">
        <v>1841</v>
      </c>
      <c r="Z28" s="240" t="s">
        <v>1851</v>
      </c>
    </row>
    <row r="29" spans="6:26" s="237" customFormat="1" ht="12" outlineLevel="2">
      <c r="F29" s="238">
        <v>18</v>
      </c>
      <c r="G29" s="239" t="s">
        <v>1838</v>
      </c>
      <c r="H29" s="240" t="s">
        <v>1884</v>
      </c>
      <c r="I29" s="240"/>
      <c r="J29" s="241" t="s">
        <v>1885</v>
      </c>
      <c r="K29" s="239" t="s">
        <v>108</v>
      </c>
      <c r="L29" s="242">
        <v>44</v>
      </c>
      <c r="M29" s="243"/>
      <c r="N29" s="242">
        <f t="shared" si="0"/>
        <v>44</v>
      </c>
      <c r="O29" s="244"/>
      <c r="P29" s="245">
        <f t="shared" si="1"/>
        <v>0</v>
      </c>
      <c r="Q29" s="246"/>
      <c r="R29" s="243">
        <f t="shared" si="2"/>
        <v>0</v>
      </c>
      <c r="S29" s="246"/>
      <c r="T29" s="243">
        <f t="shared" si="3"/>
        <v>0</v>
      </c>
      <c r="U29" s="245">
        <v>21</v>
      </c>
      <c r="V29" s="245">
        <f t="shared" si="4"/>
        <v>0</v>
      </c>
      <c r="W29" s="245">
        <f t="shared" si="5"/>
        <v>0</v>
      </c>
      <c r="X29" s="241"/>
      <c r="Y29" s="240" t="s">
        <v>1841</v>
      </c>
      <c r="Z29" s="240" t="s">
        <v>1851</v>
      </c>
    </row>
    <row r="30" spans="6:26" s="237" customFormat="1" ht="12" outlineLevel="2">
      <c r="F30" s="238">
        <v>19</v>
      </c>
      <c r="G30" s="239" t="s">
        <v>1838</v>
      </c>
      <c r="H30" s="240" t="s">
        <v>1886</v>
      </c>
      <c r="I30" s="240"/>
      <c r="J30" s="241" t="s">
        <v>1887</v>
      </c>
      <c r="K30" s="239" t="s">
        <v>108</v>
      </c>
      <c r="L30" s="242">
        <v>15</v>
      </c>
      <c r="M30" s="243"/>
      <c r="N30" s="242">
        <f t="shared" si="0"/>
        <v>15</v>
      </c>
      <c r="O30" s="244"/>
      <c r="P30" s="245">
        <f t="shared" si="1"/>
        <v>0</v>
      </c>
      <c r="Q30" s="246"/>
      <c r="R30" s="243">
        <f t="shared" si="2"/>
        <v>0</v>
      </c>
      <c r="S30" s="246"/>
      <c r="T30" s="243">
        <f t="shared" si="3"/>
        <v>0</v>
      </c>
      <c r="U30" s="245">
        <v>21</v>
      </c>
      <c r="V30" s="245">
        <f t="shared" si="4"/>
        <v>0</v>
      </c>
      <c r="W30" s="245">
        <f t="shared" si="5"/>
        <v>0</v>
      </c>
      <c r="X30" s="241"/>
      <c r="Y30" s="240" t="s">
        <v>1841</v>
      </c>
      <c r="Z30" s="240" t="s">
        <v>1851</v>
      </c>
    </row>
    <row r="31" spans="6:26" s="237" customFormat="1" ht="12" outlineLevel="2">
      <c r="F31" s="238">
        <v>20</v>
      </c>
      <c r="G31" s="239" t="s">
        <v>1848</v>
      </c>
      <c r="H31" s="240" t="s">
        <v>1888</v>
      </c>
      <c r="I31" s="240"/>
      <c r="J31" s="241" t="s">
        <v>1889</v>
      </c>
      <c r="K31" s="239" t="s">
        <v>108</v>
      </c>
      <c r="L31" s="242">
        <v>9</v>
      </c>
      <c r="M31" s="243">
        <v>0</v>
      </c>
      <c r="N31" s="242">
        <f t="shared" si="0"/>
        <v>9</v>
      </c>
      <c r="O31" s="244"/>
      <c r="P31" s="245">
        <f t="shared" si="1"/>
        <v>0</v>
      </c>
      <c r="Q31" s="246"/>
      <c r="R31" s="243">
        <f t="shared" si="2"/>
        <v>0</v>
      </c>
      <c r="S31" s="246"/>
      <c r="T31" s="243">
        <f t="shared" si="3"/>
        <v>0</v>
      </c>
      <c r="U31" s="245">
        <v>21</v>
      </c>
      <c r="V31" s="245">
        <f t="shared" si="4"/>
        <v>0</v>
      </c>
      <c r="W31" s="245">
        <f t="shared" si="5"/>
        <v>0</v>
      </c>
      <c r="X31" s="241"/>
      <c r="Y31" s="240" t="s">
        <v>1841</v>
      </c>
      <c r="Z31" s="240" t="s">
        <v>1851</v>
      </c>
    </row>
    <row r="32" spans="6:26" s="237" customFormat="1" ht="12" outlineLevel="2">
      <c r="F32" s="238">
        <v>21</v>
      </c>
      <c r="G32" s="239" t="s">
        <v>1848</v>
      </c>
      <c r="H32" s="240" t="s">
        <v>1890</v>
      </c>
      <c r="I32" s="240"/>
      <c r="J32" s="241" t="s">
        <v>1891</v>
      </c>
      <c r="K32" s="239" t="s">
        <v>108</v>
      </c>
      <c r="L32" s="242">
        <v>9</v>
      </c>
      <c r="M32" s="243">
        <v>0</v>
      </c>
      <c r="N32" s="242">
        <f t="shared" si="0"/>
        <v>9</v>
      </c>
      <c r="O32" s="244"/>
      <c r="P32" s="245">
        <f t="shared" si="1"/>
        <v>0</v>
      </c>
      <c r="Q32" s="246"/>
      <c r="R32" s="243">
        <f t="shared" si="2"/>
        <v>0</v>
      </c>
      <c r="S32" s="246"/>
      <c r="T32" s="243">
        <f t="shared" si="3"/>
        <v>0</v>
      </c>
      <c r="U32" s="245">
        <v>21</v>
      </c>
      <c r="V32" s="245">
        <f t="shared" si="4"/>
        <v>0</v>
      </c>
      <c r="W32" s="245">
        <f t="shared" si="5"/>
        <v>0</v>
      </c>
      <c r="X32" s="241"/>
      <c r="Y32" s="240" t="s">
        <v>1841</v>
      </c>
      <c r="Z32" s="240" t="s">
        <v>1851</v>
      </c>
    </row>
    <row r="33" spans="6:26" s="237" customFormat="1" ht="12" outlineLevel="2">
      <c r="F33" s="238">
        <v>22</v>
      </c>
      <c r="G33" s="239" t="s">
        <v>1838</v>
      </c>
      <c r="H33" s="240" t="s">
        <v>1892</v>
      </c>
      <c r="I33" s="240"/>
      <c r="J33" s="241" t="s">
        <v>1893</v>
      </c>
      <c r="K33" s="239" t="s">
        <v>484</v>
      </c>
      <c r="L33" s="242">
        <v>5</v>
      </c>
      <c r="M33" s="243">
        <v>0</v>
      </c>
      <c r="N33" s="242">
        <f t="shared" si="0"/>
        <v>5</v>
      </c>
      <c r="O33" s="244"/>
      <c r="P33" s="245">
        <f t="shared" si="1"/>
        <v>0</v>
      </c>
      <c r="Q33" s="246"/>
      <c r="R33" s="243">
        <f t="shared" si="2"/>
        <v>0</v>
      </c>
      <c r="S33" s="246"/>
      <c r="T33" s="243">
        <f t="shared" si="3"/>
        <v>0</v>
      </c>
      <c r="U33" s="245">
        <v>21</v>
      </c>
      <c r="V33" s="245">
        <f t="shared" si="4"/>
        <v>0</v>
      </c>
      <c r="W33" s="245">
        <f t="shared" si="5"/>
        <v>0</v>
      </c>
      <c r="X33" s="241"/>
      <c r="Y33" s="240" t="s">
        <v>1841</v>
      </c>
      <c r="Z33" s="240" t="s">
        <v>1851</v>
      </c>
    </row>
    <row r="34" spans="6:26" s="237" customFormat="1" ht="12" outlineLevel="2">
      <c r="F34" s="238">
        <v>23</v>
      </c>
      <c r="G34" s="239" t="s">
        <v>1838</v>
      </c>
      <c r="H34" s="240" t="s">
        <v>1894</v>
      </c>
      <c r="I34" s="240"/>
      <c r="J34" s="241" t="s">
        <v>1895</v>
      </c>
      <c r="K34" s="239" t="s">
        <v>108</v>
      </c>
      <c r="L34" s="242">
        <v>60</v>
      </c>
      <c r="M34" s="243">
        <v>0</v>
      </c>
      <c r="N34" s="242">
        <f t="shared" si="0"/>
        <v>60</v>
      </c>
      <c r="O34" s="244"/>
      <c r="P34" s="245">
        <f t="shared" si="1"/>
        <v>0</v>
      </c>
      <c r="Q34" s="246"/>
      <c r="R34" s="243">
        <f t="shared" si="2"/>
        <v>0</v>
      </c>
      <c r="S34" s="246"/>
      <c r="T34" s="243">
        <f t="shared" si="3"/>
        <v>0</v>
      </c>
      <c r="U34" s="245">
        <v>21</v>
      </c>
      <c r="V34" s="245">
        <f t="shared" si="4"/>
        <v>0</v>
      </c>
      <c r="W34" s="245">
        <f t="shared" si="5"/>
        <v>0</v>
      </c>
      <c r="X34" s="241"/>
      <c r="Y34" s="240" t="s">
        <v>1841</v>
      </c>
      <c r="Z34" s="240" t="s">
        <v>1851</v>
      </c>
    </row>
    <row r="35" spans="6:26" s="237" customFormat="1" ht="12" outlineLevel="2">
      <c r="F35" s="238">
        <v>24</v>
      </c>
      <c r="G35" s="239" t="s">
        <v>1838</v>
      </c>
      <c r="H35" s="240" t="s">
        <v>1896</v>
      </c>
      <c r="I35" s="240"/>
      <c r="J35" s="241" t="s">
        <v>1897</v>
      </c>
      <c r="K35" s="239" t="s">
        <v>484</v>
      </c>
      <c r="L35" s="242">
        <v>36</v>
      </c>
      <c r="M35" s="243"/>
      <c r="N35" s="242">
        <f t="shared" si="0"/>
        <v>36</v>
      </c>
      <c r="O35" s="244"/>
      <c r="P35" s="245">
        <f t="shared" si="1"/>
        <v>0</v>
      </c>
      <c r="Q35" s="246"/>
      <c r="R35" s="243">
        <f t="shared" si="2"/>
        <v>0</v>
      </c>
      <c r="S35" s="246"/>
      <c r="T35" s="243">
        <f t="shared" si="3"/>
        <v>0</v>
      </c>
      <c r="U35" s="245">
        <v>21</v>
      </c>
      <c r="V35" s="245">
        <f t="shared" si="4"/>
        <v>0</v>
      </c>
      <c r="W35" s="245">
        <f t="shared" si="5"/>
        <v>0</v>
      </c>
      <c r="X35" s="241"/>
      <c r="Y35" s="240" t="s">
        <v>1841</v>
      </c>
      <c r="Z35" s="240" t="s">
        <v>1851</v>
      </c>
    </row>
    <row r="36" spans="6:26" s="237" customFormat="1" ht="12" outlineLevel="2">
      <c r="F36" s="238">
        <v>25</v>
      </c>
      <c r="G36" s="239" t="s">
        <v>1848</v>
      </c>
      <c r="H36" s="240" t="s">
        <v>1898</v>
      </c>
      <c r="I36" s="240"/>
      <c r="J36" s="241" t="s">
        <v>1899</v>
      </c>
      <c r="K36" s="239" t="s">
        <v>1900</v>
      </c>
      <c r="L36" s="242">
        <v>1</v>
      </c>
      <c r="M36" s="243"/>
      <c r="N36" s="242">
        <f t="shared" si="0"/>
        <v>1</v>
      </c>
      <c r="O36" s="244"/>
      <c r="P36" s="245">
        <f t="shared" si="1"/>
        <v>0</v>
      </c>
      <c r="Q36" s="246"/>
      <c r="R36" s="243">
        <f t="shared" si="2"/>
        <v>0</v>
      </c>
      <c r="S36" s="246"/>
      <c r="T36" s="243">
        <f t="shared" si="3"/>
        <v>0</v>
      </c>
      <c r="U36" s="245">
        <v>21</v>
      </c>
      <c r="V36" s="245">
        <f t="shared" si="4"/>
        <v>0</v>
      </c>
      <c r="W36" s="245">
        <f t="shared" si="5"/>
        <v>0</v>
      </c>
      <c r="X36" s="241"/>
      <c r="Y36" s="240" t="s">
        <v>1841</v>
      </c>
      <c r="Z36" s="240" t="s">
        <v>1851</v>
      </c>
    </row>
    <row r="37" spans="6:26" s="237" customFormat="1" ht="12" outlineLevel="2">
      <c r="F37" s="238">
        <v>26</v>
      </c>
      <c r="G37" s="239" t="s">
        <v>1838</v>
      </c>
      <c r="H37" s="240" t="s">
        <v>1901</v>
      </c>
      <c r="I37" s="240"/>
      <c r="J37" s="241" t="s">
        <v>1902</v>
      </c>
      <c r="K37" s="239" t="s">
        <v>1903</v>
      </c>
      <c r="L37" s="242">
        <v>1</v>
      </c>
      <c r="M37" s="243">
        <v>0</v>
      </c>
      <c r="N37" s="242">
        <f t="shared" si="0"/>
        <v>1</v>
      </c>
      <c r="O37" s="244"/>
      <c r="P37" s="245">
        <f t="shared" si="1"/>
        <v>0</v>
      </c>
      <c r="Q37" s="246"/>
      <c r="R37" s="243">
        <f t="shared" si="2"/>
        <v>0</v>
      </c>
      <c r="S37" s="246"/>
      <c r="T37" s="243">
        <f t="shared" si="3"/>
        <v>0</v>
      </c>
      <c r="U37" s="245">
        <v>21</v>
      </c>
      <c r="V37" s="245">
        <f t="shared" si="4"/>
        <v>0</v>
      </c>
      <c r="W37" s="245">
        <f t="shared" si="5"/>
        <v>0</v>
      </c>
      <c r="X37" s="241"/>
      <c r="Y37" s="240" t="s">
        <v>1841</v>
      </c>
      <c r="Z37" s="240" t="s">
        <v>1851</v>
      </c>
    </row>
    <row r="38" spans="6:26" s="237" customFormat="1" ht="12" outlineLevel="2">
      <c r="F38" s="238">
        <v>27</v>
      </c>
      <c r="G38" s="239" t="s">
        <v>1838</v>
      </c>
      <c r="H38" s="240" t="s">
        <v>1904</v>
      </c>
      <c r="I38" s="240"/>
      <c r="J38" s="241" t="s">
        <v>1905</v>
      </c>
      <c r="K38" s="239" t="s">
        <v>484</v>
      </c>
      <c r="L38" s="242">
        <v>8</v>
      </c>
      <c r="M38" s="243">
        <v>0</v>
      </c>
      <c r="N38" s="242">
        <f t="shared" si="0"/>
        <v>8</v>
      </c>
      <c r="O38" s="244"/>
      <c r="P38" s="245">
        <f t="shared" si="1"/>
        <v>0</v>
      </c>
      <c r="Q38" s="246"/>
      <c r="R38" s="243">
        <f t="shared" si="2"/>
        <v>0</v>
      </c>
      <c r="S38" s="246"/>
      <c r="T38" s="243">
        <f t="shared" si="3"/>
        <v>0</v>
      </c>
      <c r="U38" s="245">
        <v>21</v>
      </c>
      <c r="V38" s="245">
        <f t="shared" si="4"/>
        <v>0</v>
      </c>
      <c r="W38" s="245">
        <f t="shared" si="5"/>
        <v>0</v>
      </c>
      <c r="X38" s="241"/>
      <c r="Y38" s="240" t="s">
        <v>1841</v>
      </c>
      <c r="Z38" s="240" t="s">
        <v>1851</v>
      </c>
    </row>
    <row r="39" spans="6:26" s="237" customFormat="1" ht="12" outlineLevel="2">
      <c r="F39" s="238">
        <v>28</v>
      </c>
      <c r="G39" s="239" t="s">
        <v>1838</v>
      </c>
      <c r="H39" s="240" t="s">
        <v>1906</v>
      </c>
      <c r="I39" s="240"/>
      <c r="J39" s="241" t="s">
        <v>1907</v>
      </c>
      <c r="K39" s="239" t="s">
        <v>484</v>
      </c>
      <c r="L39" s="242">
        <v>24</v>
      </c>
      <c r="M39" s="243"/>
      <c r="N39" s="242">
        <f t="shared" si="0"/>
        <v>24</v>
      </c>
      <c r="O39" s="244"/>
      <c r="P39" s="245">
        <f t="shared" si="1"/>
        <v>0</v>
      </c>
      <c r="Q39" s="246"/>
      <c r="R39" s="243">
        <f t="shared" si="2"/>
        <v>0</v>
      </c>
      <c r="S39" s="246"/>
      <c r="T39" s="243">
        <f t="shared" si="3"/>
        <v>0</v>
      </c>
      <c r="U39" s="245">
        <v>21</v>
      </c>
      <c r="V39" s="245">
        <f t="shared" si="4"/>
        <v>0</v>
      </c>
      <c r="W39" s="245">
        <f t="shared" si="5"/>
        <v>0</v>
      </c>
      <c r="X39" s="241"/>
      <c r="Y39" s="240" t="s">
        <v>1841</v>
      </c>
      <c r="Z39" s="240" t="s">
        <v>1851</v>
      </c>
    </row>
    <row r="40" spans="6:26" s="247" customFormat="1" ht="12.75" customHeight="1" outlineLevel="2">
      <c r="F40" s="248"/>
      <c r="G40" s="249"/>
      <c r="H40" s="249"/>
      <c r="I40" s="249"/>
      <c r="J40" s="250"/>
      <c r="K40" s="249"/>
      <c r="L40" s="251"/>
      <c r="M40" s="252"/>
      <c r="N40" s="251"/>
      <c r="O40" s="252"/>
      <c r="P40" s="253"/>
      <c r="Q40" s="254"/>
      <c r="R40" s="252"/>
      <c r="S40" s="252"/>
      <c r="T40" s="252"/>
      <c r="U40" s="255" t="s">
        <v>1831</v>
      </c>
      <c r="V40" s="252"/>
      <c r="W40" s="252"/>
      <c r="X40" s="252"/>
      <c r="Y40" s="249"/>
      <c r="Z40" s="249"/>
    </row>
    <row r="41" spans="6:26" s="247" customFormat="1" ht="12.75" customHeight="1" outlineLevel="1">
      <c r="F41" s="248"/>
      <c r="G41" s="249"/>
      <c r="H41" s="249"/>
      <c r="I41" s="249"/>
      <c r="J41" s="250"/>
      <c r="K41" s="249"/>
      <c r="L41" s="251"/>
      <c r="M41" s="252"/>
      <c r="N41" s="251"/>
      <c r="O41" s="252"/>
      <c r="P41" s="253"/>
      <c r="Q41" s="254"/>
      <c r="R41" s="252"/>
      <c r="S41" s="252"/>
      <c r="T41" s="252"/>
      <c r="U41" s="255" t="s">
        <v>1831</v>
      </c>
      <c r="V41" s="252"/>
      <c r="W41" s="252"/>
      <c r="X41" s="252"/>
      <c r="Y41" s="249"/>
      <c r="Z41" s="249"/>
    </row>
    <row r="42" spans="6:26" s="247" customFormat="1" ht="12.75" customHeight="1">
      <c r="F42" s="248"/>
      <c r="G42" s="249"/>
      <c r="H42" s="249"/>
      <c r="I42" s="249"/>
      <c r="J42" s="250"/>
      <c r="K42" s="249"/>
      <c r="L42" s="251"/>
      <c r="M42" s="252"/>
      <c r="N42" s="251"/>
      <c r="O42" s="252"/>
      <c r="P42" s="253"/>
      <c r="Q42" s="254"/>
      <c r="R42" s="252"/>
      <c r="S42" s="252"/>
      <c r="T42" s="252"/>
      <c r="U42" s="255" t="s">
        <v>1831</v>
      </c>
      <c r="V42" s="252"/>
      <c r="W42" s="252"/>
      <c r="X42" s="252"/>
      <c r="Y42" s="249"/>
      <c r="Z42" s="249"/>
    </row>
  </sheetData>
  <pageMargins left="0.78740157480314965" right="0.39370078740157483" top="0.59055118110236227" bottom="0.59055118110236227" header="0.39370078740157483" footer="0.39370078740157483"/>
  <pageSetup paperSize="9" scale="88" fitToHeight="9999" orientation="landscape" horizontalDpi="300" verticalDpi="300" r:id="rId1"/>
  <headerFooter alignWithMargins="0">
    <oddFooter>&amp;L&amp;8www.euroCALC.cz&amp;C&amp;8&amp;P z &amp;N&amp;R&amp;8&amp;D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838"/>
  <sheetViews>
    <sheetView showGridLines="0" workbookViewId="0">
      <pane ySplit="1" topLeftCell="A2" activePane="bottomLeft" state="frozenSplit"/>
      <selection pane="bottomLeft" activeCell="F10" sqref="F10"/>
    </sheetView>
  </sheetViews>
  <sheetFormatPr defaultColWidth="10.5" defaultRowHeight="14.25" customHeight="1"/>
  <cols>
    <col min="1" max="1" width="8.33203125" style="2" customWidth="1"/>
    <col min="2" max="2" width="1.6640625" style="2" customWidth="1"/>
    <col min="3" max="3" width="4.1640625" style="2" customWidth="1"/>
    <col min="4" max="4" width="4.33203125" style="2" customWidth="1"/>
    <col min="5" max="5" width="17.1640625" style="2" customWidth="1"/>
    <col min="6" max="6" width="90.83203125" style="2" customWidth="1"/>
    <col min="7" max="7" width="8.6640625" style="2" customWidth="1"/>
    <col min="8" max="8" width="11.1640625" style="2" customWidth="1"/>
    <col min="9" max="9" width="12.6640625" style="2" customWidth="1"/>
    <col min="10" max="10" width="23.5" style="2" customWidth="1"/>
    <col min="11" max="11" width="15.5" style="2" customWidth="1"/>
    <col min="12" max="12" width="10.5" style="1" customWidth="1"/>
    <col min="13" max="18" width="10.5" style="2" hidden="1" customWidth="1"/>
    <col min="19" max="19" width="8.1640625" style="2" hidden="1" customWidth="1"/>
    <col min="20" max="20" width="29.6640625" style="2" hidden="1" customWidth="1"/>
    <col min="21" max="21" width="16.33203125" style="2" hidden="1" customWidth="1"/>
    <col min="22" max="22" width="12.33203125" style="2" customWidth="1"/>
    <col min="23" max="23" width="16.33203125" style="2" customWidth="1"/>
    <col min="24" max="24" width="12.1640625" style="2" customWidth="1"/>
    <col min="25" max="25" width="15" style="2" customWidth="1"/>
    <col min="26" max="26" width="11" style="2" customWidth="1"/>
    <col min="27" max="27" width="15" style="2" customWidth="1"/>
    <col min="28" max="28" width="16.33203125" style="2" customWidth="1"/>
    <col min="29" max="29" width="11" style="2" customWidth="1"/>
    <col min="30" max="30" width="15" style="2" customWidth="1"/>
    <col min="31" max="31" width="16.33203125" style="2" customWidth="1"/>
    <col min="32" max="43" width="10.5" style="1" customWidth="1"/>
    <col min="44" max="65" width="10.5" style="2" hidden="1" customWidth="1"/>
    <col min="66" max="16384" width="10.5" style="1"/>
  </cols>
  <sheetData>
    <row r="1" spans="1:256" s="3" customFormat="1" ht="22.5" customHeight="1">
      <c r="A1" s="4"/>
      <c r="B1" s="4"/>
      <c r="C1" s="4"/>
      <c r="D1" s="5" t="s">
        <v>0</v>
      </c>
      <c r="E1" s="4"/>
      <c r="F1" s="4"/>
      <c r="G1" s="279"/>
      <c r="H1" s="280"/>
      <c r="I1" s="4"/>
      <c r="J1" s="4"/>
      <c r="K1" s="5" t="s">
        <v>45</v>
      </c>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2" customFormat="1" ht="37.5" customHeight="1">
      <c r="L2" s="281" t="s">
        <v>2</v>
      </c>
      <c r="M2" s="282"/>
      <c r="N2" s="282"/>
      <c r="O2" s="282"/>
      <c r="P2" s="282"/>
      <c r="Q2" s="282"/>
      <c r="R2" s="282"/>
      <c r="S2" s="282"/>
      <c r="T2" s="282"/>
      <c r="U2" s="282"/>
      <c r="V2" s="282"/>
      <c r="AT2" s="2" t="s">
        <v>42</v>
      </c>
    </row>
    <row r="3" spans="1:256" s="2" customFormat="1" ht="7.5" customHeight="1">
      <c r="B3" s="7"/>
      <c r="C3" s="8"/>
      <c r="D3" s="8"/>
      <c r="E3" s="8"/>
      <c r="F3" s="8"/>
      <c r="G3" s="8"/>
      <c r="H3" s="8"/>
      <c r="I3" s="8"/>
      <c r="J3" s="8"/>
      <c r="K3" s="9"/>
      <c r="AT3" s="2" t="s">
        <v>38</v>
      </c>
    </row>
    <row r="4" spans="1:256" s="2" customFormat="1" ht="37.5" customHeight="1">
      <c r="B4" s="10"/>
      <c r="D4" s="11" t="s">
        <v>46</v>
      </c>
      <c r="K4" s="12"/>
      <c r="M4" s="13" t="s">
        <v>5</v>
      </c>
      <c r="AT4" s="2" t="s">
        <v>1</v>
      </c>
    </row>
    <row r="5" spans="1:256" s="2" customFormat="1" ht="7.5" customHeight="1">
      <c r="B5" s="10"/>
      <c r="K5" s="12"/>
    </row>
    <row r="6" spans="1:256" s="2" customFormat="1" ht="15.75" customHeight="1">
      <c r="B6" s="10"/>
      <c r="D6" s="15" t="s">
        <v>6</v>
      </c>
      <c r="K6" s="12"/>
    </row>
    <row r="7" spans="1:256" s="2" customFormat="1" ht="15.75" customHeight="1">
      <c r="B7" s="10"/>
      <c r="E7" s="283" t="s">
        <v>1908</v>
      </c>
      <c r="F7" s="282"/>
      <c r="G7" s="282"/>
      <c r="H7" s="282"/>
      <c r="K7" s="12"/>
    </row>
    <row r="8" spans="1:256" s="6" customFormat="1" ht="15.75" customHeight="1">
      <c r="B8" s="16"/>
      <c r="D8" s="15" t="s">
        <v>47</v>
      </c>
      <c r="K8" s="17"/>
    </row>
    <row r="9" spans="1:256" s="6" customFormat="1" ht="37.5" customHeight="1">
      <c r="B9" s="16"/>
      <c r="E9" s="277" t="s">
        <v>1408</v>
      </c>
      <c r="F9" s="278"/>
      <c r="G9" s="278"/>
      <c r="H9" s="278"/>
      <c r="K9" s="17"/>
    </row>
    <row r="10" spans="1:256" s="6" customFormat="1" ht="14.25" customHeight="1">
      <c r="B10" s="16"/>
      <c r="K10" s="17"/>
    </row>
    <row r="11" spans="1:256" s="6" customFormat="1" ht="15" customHeight="1">
      <c r="B11" s="16"/>
      <c r="D11" s="15" t="s">
        <v>7</v>
      </c>
      <c r="F11" s="14"/>
      <c r="I11" s="15" t="s">
        <v>8</v>
      </c>
      <c r="J11" s="14"/>
      <c r="K11" s="17"/>
    </row>
    <row r="12" spans="1:256" s="6" customFormat="1" ht="15" customHeight="1">
      <c r="B12" s="16"/>
      <c r="D12" s="15" t="s">
        <v>9</v>
      </c>
      <c r="F12" s="14" t="s">
        <v>10</v>
      </c>
      <c r="I12" s="15" t="s">
        <v>11</v>
      </c>
      <c r="J12" s="31"/>
      <c r="K12" s="17"/>
    </row>
    <row r="13" spans="1:256" s="6" customFormat="1" ht="12" customHeight="1">
      <c r="B13" s="16"/>
      <c r="K13" s="17"/>
    </row>
    <row r="14" spans="1:256" s="6" customFormat="1" ht="15" customHeight="1">
      <c r="B14" s="16"/>
      <c r="D14" s="15" t="s">
        <v>12</v>
      </c>
      <c r="I14" s="15" t="s">
        <v>13</v>
      </c>
      <c r="J14" s="14"/>
      <c r="K14" s="17"/>
    </row>
    <row r="15" spans="1:256" s="6" customFormat="1" ht="18.75" customHeight="1">
      <c r="B15" s="16"/>
      <c r="E15" s="14" t="s">
        <v>14</v>
      </c>
      <c r="I15" s="15" t="s">
        <v>15</v>
      </c>
      <c r="J15" s="14"/>
      <c r="K15" s="17"/>
    </row>
    <row r="16" spans="1:256" s="6" customFormat="1" ht="7.5" customHeight="1">
      <c r="B16" s="16"/>
      <c r="K16" s="17"/>
    </row>
    <row r="17" spans="2:11" s="6" customFormat="1" ht="15" customHeight="1">
      <c r="B17" s="16"/>
      <c r="D17" s="15" t="s">
        <v>16</v>
      </c>
      <c r="I17" s="15" t="s">
        <v>13</v>
      </c>
      <c r="J17" s="14"/>
      <c r="K17" s="17"/>
    </row>
    <row r="18" spans="2:11" s="6" customFormat="1" ht="18.75" customHeight="1">
      <c r="B18" s="16"/>
      <c r="E18" s="14"/>
      <c r="I18" s="15" t="s">
        <v>15</v>
      </c>
      <c r="J18" s="14"/>
      <c r="K18" s="17"/>
    </row>
    <row r="19" spans="2:11" s="6" customFormat="1" ht="7.5" customHeight="1">
      <c r="B19" s="16"/>
      <c r="K19" s="17"/>
    </row>
    <row r="20" spans="2:11" s="6" customFormat="1" ht="15" customHeight="1">
      <c r="B20" s="16"/>
      <c r="D20" s="15" t="s">
        <v>17</v>
      </c>
      <c r="I20" s="15" t="s">
        <v>13</v>
      </c>
      <c r="J20" s="14"/>
      <c r="K20" s="17"/>
    </row>
    <row r="21" spans="2:11" s="6" customFormat="1" ht="18.75" customHeight="1">
      <c r="B21" s="16"/>
      <c r="E21" s="14" t="s">
        <v>18</v>
      </c>
      <c r="I21" s="15" t="s">
        <v>15</v>
      </c>
      <c r="J21" s="14"/>
      <c r="K21" s="17"/>
    </row>
    <row r="22" spans="2:11" s="6" customFormat="1" ht="7.5" customHeight="1">
      <c r="B22" s="16"/>
      <c r="K22" s="17"/>
    </row>
    <row r="23" spans="2:11" s="6" customFormat="1" ht="15" customHeight="1">
      <c r="B23" s="16"/>
      <c r="D23" s="15" t="s">
        <v>19</v>
      </c>
      <c r="K23" s="17"/>
    </row>
    <row r="24" spans="2:11" s="40" customFormat="1" ht="15.75" customHeight="1">
      <c r="B24" s="41"/>
      <c r="E24" s="284"/>
      <c r="F24" s="285"/>
      <c r="G24" s="285"/>
      <c r="H24" s="285"/>
      <c r="K24" s="42"/>
    </row>
    <row r="25" spans="2:11" s="6" customFormat="1" ht="7.5" customHeight="1">
      <c r="B25" s="16"/>
      <c r="K25" s="17"/>
    </row>
    <row r="26" spans="2:11" s="6" customFormat="1" ht="7.5" customHeight="1">
      <c r="B26" s="16"/>
      <c r="D26" s="32"/>
      <c r="E26" s="32"/>
      <c r="F26" s="32"/>
      <c r="G26" s="32"/>
      <c r="H26" s="32"/>
      <c r="I26" s="32"/>
      <c r="J26" s="32"/>
      <c r="K26" s="43"/>
    </row>
    <row r="27" spans="2:11" s="6" customFormat="1" ht="26.25" customHeight="1">
      <c r="B27" s="16"/>
      <c r="D27" s="44" t="s">
        <v>20</v>
      </c>
      <c r="J27" s="38">
        <f>ROUND($J$96,2)</f>
        <v>0</v>
      </c>
      <c r="K27" s="17"/>
    </row>
    <row r="28" spans="2:11" s="6" customFormat="1" ht="7.5" customHeight="1">
      <c r="B28" s="16"/>
      <c r="D28" s="32"/>
      <c r="E28" s="32"/>
      <c r="F28" s="32"/>
      <c r="G28" s="32"/>
      <c r="H28" s="32"/>
      <c r="I28" s="32"/>
      <c r="J28" s="32"/>
      <c r="K28" s="43"/>
    </row>
    <row r="29" spans="2:11" s="6" customFormat="1" ht="15" customHeight="1">
      <c r="B29" s="16"/>
      <c r="F29" s="18" t="s">
        <v>22</v>
      </c>
      <c r="I29" s="18" t="s">
        <v>21</v>
      </c>
      <c r="J29" s="18" t="s">
        <v>23</v>
      </c>
      <c r="K29" s="17"/>
    </row>
    <row r="30" spans="2:11" s="6" customFormat="1" ht="15" customHeight="1">
      <c r="B30" s="16"/>
      <c r="D30" s="19" t="s">
        <v>24</v>
      </c>
      <c r="E30" s="19" t="s">
        <v>25</v>
      </c>
      <c r="F30" s="45">
        <f>ROUND(SUM($BE$96:$BE$471),2)</f>
        <v>0</v>
      </c>
      <c r="I30" s="46">
        <v>0.21</v>
      </c>
      <c r="J30" s="45">
        <f>ROUND(ROUND((SUM($BE$96:$BE$471)),2)*$I$30,2)</f>
        <v>0</v>
      </c>
      <c r="K30" s="17"/>
    </row>
    <row r="31" spans="2:11" s="6" customFormat="1" ht="15" customHeight="1">
      <c r="B31" s="16"/>
      <c r="E31" s="19" t="s">
        <v>26</v>
      </c>
      <c r="F31" s="45">
        <f>ROUND(SUM($BF$96:$BF$471),2)</f>
        <v>0</v>
      </c>
      <c r="I31" s="46">
        <v>0.15</v>
      </c>
      <c r="J31" s="45">
        <f>ROUND(ROUND((SUM($BF$96:$BF$471)),2)*$I$31,2)</f>
        <v>0</v>
      </c>
      <c r="K31" s="17"/>
    </row>
    <row r="32" spans="2:11" s="6" customFormat="1" ht="15" hidden="1" customHeight="1">
      <c r="B32" s="16"/>
      <c r="E32" s="19" t="s">
        <v>27</v>
      </c>
      <c r="F32" s="45">
        <f>ROUND(SUM($BG$96:$BG$471),2)</f>
        <v>0</v>
      </c>
      <c r="I32" s="46">
        <v>0.21</v>
      </c>
      <c r="J32" s="45">
        <v>0</v>
      </c>
      <c r="K32" s="17"/>
    </row>
    <row r="33" spans="2:11" s="6" customFormat="1" ht="15" hidden="1" customHeight="1">
      <c r="B33" s="16"/>
      <c r="E33" s="19" t="s">
        <v>28</v>
      </c>
      <c r="F33" s="45">
        <f>ROUND(SUM($BH$96:$BH$471),2)</f>
        <v>0</v>
      </c>
      <c r="I33" s="46">
        <v>0.15</v>
      </c>
      <c r="J33" s="45">
        <v>0</v>
      </c>
      <c r="K33" s="17"/>
    </row>
    <row r="34" spans="2:11" s="6" customFormat="1" ht="15" hidden="1" customHeight="1">
      <c r="B34" s="16"/>
      <c r="E34" s="19" t="s">
        <v>29</v>
      </c>
      <c r="F34" s="45">
        <f>ROUND(SUM($BI$96:$BI$471),2)</f>
        <v>0</v>
      </c>
      <c r="I34" s="46">
        <v>0</v>
      </c>
      <c r="J34" s="45">
        <v>0</v>
      </c>
      <c r="K34" s="17"/>
    </row>
    <row r="35" spans="2:11" s="6" customFormat="1" ht="7.5" customHeight="1">
      <c r="B35" s="16"/>
      <c r="K35" s="17"/>
    </row>
    <row r="36" spans="2:11" s="6" customFormat="1" ht="26.25" customHeight="1">
      <c r="B36" s="16"/>
      <c r="C36" s="20"/>
      <c r="D36" s="21" t="s">
        <v>30</v>
      </c>
      <c r="E36" s="22"/>
      <c r="F36" s="22"/>
      <c r="G36" s="47" t="s">
        <v>31</v>
      </c>
      <c r="H36" s="23" t="s">
        <v>32</v>
      </c>
      <c r="I36" s="22"/>
      <c r="J36" s="24">
        <f>SUM($J$27:$J$34)</f>
        <v>0</v>
      </c>
      <c r="K36" s="48"/>
    </row>
    <row r="37" spans="2:11" s="6" customFormat="1" ht="15" customHeight="1">
      <c r="B37" s="26"/>
      <c r="C37" s="27"/>
      <c r="D37" s="27"/>
      <c r="E37" s="27"/>
      <c r="F37" s="27"/>
      <c r="G37" s="27"/>
      <c r="H37" s="27"/>
      <c r="I37" s="27"/>
      <c r="J37" s="27"/>
      <c r="K37" s="28"/>
    </row>
    <row r="41" spans="2:11" s="6" customFormat="1" ht="7.5" customHeight="1">
      <c r="B41" s="29"/>
      <c r="C41" s="30"/>
      <c r="D41" s="30"/>
      <c r="E41" s="30"/>
      <c r="F41" s="30"/>
      <c r="G41" s="30"/>
      <c r="H41" s="30"/>
      <c r="I41" s="30"/>
      <c r="J41" s="30"/>
      <c r="K41" s="49"/>
    </row>
    <row r="42" spans="2:11" s="6" customFormat="1" ht="37.5" customHeight="1">
      <c r="B42" s="16"/>
      <c r="C42" s="11" t="s">
        <v>48</v>
      </c>
      <c r="K42" s="17"/>
    </row>
    <row r="43" spans="2:11" s="6" customFormat="1" ht="7.5" customHeight="1">
      <c r="B43" s="16"/>
      <c r="K43" s="17"/>
    </row>
    <row r="44" spans="2:11" s="6" customFormat="1" ht="15" customHeight="1">
      <c r="B44" s="16"/>
      <c r="C44" s="15" t="s">
        <v>6</v>
      </c>
      <c r="K44" s="17"/>
    </row>
    <row r="45" spans="2:11" s="6" customFormat="1" ht="16.5" customHeight="1">
      <c r="B45" s="16"/>
      <c r="E45" s="283" t="str">
        <f>$E$7</f>
        <v>Reailzace úspor energie SOU opravárenské Králiky</v>
      </c>
      <c r="F45" s="278"/>
      <c r="G45" s="278"/>
      <c r="H45" s="278"/>
      <c r="K45" s="17"/>
    </row>
    <row r="46" spans="2:11" s="6" customFormat="1" ht="15" customHeight="1">
      <c r="B46" s="16"/>
      <c r="C46" s="15" t="s">
        <v>47</v>
      </c>
      <c r="K46" s="17"/>
    </row>
    <row r="47" spans="2:11" s="6" customFormat="1" ht="19.5" customHeight="1">
      <c r="B47" s="16"/>
      <c r="E47" s="277" t="str">
        <f>$E$9</f>
        <v>SO-04 - Budova teoretické výuky</v>
      </c>
      <c r="F47" s="278"/>
      <c r="G47" s="278"/>
      <c r="H47" s="278"/>
      <c r="K47" s="17"/>
    </row>
    <row r="48" spans="2:11" s="6" customFormat="1" ht="7.5" customHeight="1">
      <c r="B48" s="16"/>
      <c r="K48" s="17"/>
    </row>
    <row r="49" spans="2:47" s="6" customFormat="1" ht="18.75" customHeight="1">
      <c r="B49" s="16"/>
      <c r="C49" s="15" t="s">
        <v>9</v>
      </c>
      <c r="F49" s="14" t="str">
        <f>$F$12</f>
        <v xml:space="preserve"> </v>
      </c>
      <c r="I49" s="15" t="s">
        <v>11</v>
      </c>
      <c r="J49" s="31" t="str">
        <f>IF($J$12="","",$J$12)</f>
        <v/>
      </c>
      <c r="K49" s="17"/>
    </row>
    <row r="50" spans="2:47" s="6" customFormat="1" ht="7.5" customHeight="1">
      <c r="B50" s="16"/>
      <c r="K50" s="17"/>
    </row>
    <row r="51" spans="2:47" s="6" customFormat="1" ht="15.75" customHeight="1">
      <c r="B51" s="16"/>
      <c r="C51" s="15" t="s">
        <v>12</v>
      </c>
      <c r="F51" s="14" t="str">
        <f>$E$15</f>
        <v>Pardubický kraj, Komenského nám. 125, Pardubice</v>
      </c>
      <c r="I51" s="15" t="s">
        <v>17</v>
      </c>
      <c r="J51" s="14" t="str">
        <f>$E$21</f>
        <v>Optima spol. s r.o., Žižkova 738, Vysoké Mýto</v>
      </c>
      <c r="K51" s="17"/>
    </row>
    <row r="52" spans="2:47" s="6" customFormat="1" ht="15" customHeight="1">
      <c r="B52" s="16"/>
      <c r="C52" s="15" t="s">
        <v>16</v>
      </c>
      <c r="F52" s="14" t="str">
        <f>IF($E$18="","",$E$18)</f>
        <v/>
      </c>
      <c r="K52" s="17"/>
    </row>
    <row r="53" spans="2:47" s="6" customFormat="1" ht="11.25" customHeight="1">
      <c r="B53" s="16"/>
      <c r="K53" s="17"/>
    </row>
    <row r="54" spans="2:47" s="6" customFormat="1" ht="30" customHeight="1">
      <c r="B54" s="16"/>
      <c r="C54" s="50" t="s">
        <v>49</v>
      </c>
      <c r="D54" s="20"/>
      <c r="E54" s="20"/>
      <c r="F54" s="20"/>
      <c r="G54" s="20"/>
      <c r="H54" s="20"/>
      <c r="I54" s="20"/>
      <c r="J54" s="51" t="s">
        <v>50</v>
      </c>
      <c r="K54" s="25"/>
    </row>
    <row r="55" spans="2:47" s="6" customFormat="1" ht="11.25" customHeight="1">
      <c r="B55" s="16"/>
      <c r="K55" s="17"/>
    </row>
    <row r="56" spans="2:47" s="6" customFormat="1" ht="30" customHeight="1">
      <c r="B56" s="16"/>
      <c r="C56" s="37" t="s">
        <v>51</v>
      </c>
      <c r="J56" s="38">
        <f>$J$96</f>
        <v>0</v>
      </c>
      <c r="K56" s="17"/>
      <c r="AU56" s="6" t="s">
        <v>52</v>
      </c>
    </row>
    <row r="57" spans="2:47" s="39" customFormat="1" ht="25.5" customHeight="1">
      <c r="B57" s="52"/>
      <c r="D57" s="53" t="s">
        <v>53</v>
      </c>
      <c r="E57" s="53"/>
      <c r="F57" s="53"/>
      <c r="G57" s="53"/>
      <c r="H57" s="53"/>
      <c r="I57" s="53"/>
      <c r="J57" s="54">
        <f>$J$97</f>
        <v>0</v>
      </c>
      <c r="K57" s="55"/>
    </row>
    <row r="58" spans="2:47" s="56" customFormat="1" ht="21" customHeight="1">
      <c r="B58" s="57"/>
      <c r="D58" s="58" t="s">
        <v>54</v>
      </c>
      <c r="E58" s="58"/>
      <c r="F58" s="58"/>
      <c r="G58" s="58"/>
      <c r="H58" s="58"/>
      <c r="I58" s="58"/>
      <c r="J58" s="59">
        <f>$J$98</f>
        <v>0</v>
      </c>
      <c r="K58" s="60"/>
    </row>
    <row r="59" spans="2:47" s="56" customFormat="1" ht="21" customHeight="1">
      <c r="B59" s="57"/>
      <c r="D59" s="58" t="s">
        <v>487</v>
      </c>
      <c r="E59" s="58"/>
      <c r="F59" s="58"/>
      <c r="G59" s="58"/>
      <c r="H59" s="58"/>
      <c r="I59" s="58"/>
      <c r="J59" s="59">
        <f>$J$127</f>
        <v>0</v>
      </c>
      <c r="K59" s="60"/>
    </row>
    <row r="60" spans="2:47" s="56" customFormat="1" ht="21" customHeight="1">
      <c r="B60" s="57"/>
      <c r="D60" s="58" t="s">
        <v>57</v>
      </c>
      <c r="E60" s="58"/>
      <c r="F60" s="58"/>
      <c r="G60" s="58"/>
      <c r="H60" s="58"/>
      <c r="I60" s="58"/>
      <c r="J60" s="59">
        <f>$J$133</f>
        <v>0</v>
      </c>
      <c r="K60" s="60"/>
    </row>
    <row r="61" spans="2:47" s="56" customFormat="1" ht="21" customHeight="1">
      <c r="B61" s="57"/>
      <c r="D61" s="58" t="s">
        <v>58</v>
      </c>
      <c r="E61" s="58"/>
      <c r="F61" s="58"/>
      <c r="G61" s="58"/>
      <c r="H61" s="58"/>
      <c r="I61" s="58"/>
      <c r="J61" s="59">
        <f>$J$251</f>
        <v>0</v>
      </c>
      <c r="K61" s="60"/>
    </row>
    <row r="62" spans="2:47" s="56" customFormat="1" ht="21" customHeight="1">
      <c r="B62" s="57"/>
      <c r="D62" s="58" t="s">
        <v>59</v>
      </c>
      <c r="E62" s="58"/>
      <c r="F62" s="58"/>
      <c r="G62" s="58"/>
      <c r="H62" s="58"/>
      <c r="I62" s="58"/>
      <c r="J62" s="59">
        <f>$J$290</f>
        <v>0</v>
      </c>
      <c r="K62" s="60"/>
    </row>
    <row r="63" spans="2:47" s="39" customFormat="1" ht="25.5" customHeight="1">
      <c r="B63" s="52"/>
      <c r="D63" s="53" t="s">
        <v>60</v>
      </c>
      <c r="E63" s="53"/>
      <c r="F63" s="53"/>
      <c r="G63" s="53"/>
      <c r="H63" s="53"/>
      <c r="I63" s="53"/>
      <c r="J63" s="54">
        <f>$J$292</f>
        <v>0</v>
      </c>
      <c r="K63" s="55"/>
    </row>
    <row r="64" spans="2:47" s="56" customFormat="1" ht="21" customHeight="1">
      <c r="B64" s="57"/>
      <c r="D64" s="58" t="s">
        <v>61</v>
      </c>
      <c r="E64" s="58"/>
      <c r="F64" s="58"/>
      <c r="G64" s="58"/>
      <c r="H64" s="58"/>
      <c r="I64" s="58"/>
      <c r="J64" s="59">
        <f>$J$293</f>
        <v>0</v>
      </c>
      <c r="K64" s="60"/>
    </row>
    <row r="65" spans="2:11" s="56" customFormat="1" ht="21" customHeight="1">
      <c r="B65" s="57"/>
      <c r="D65" s="58" t="s">
        <v>62</v>
      </c>
      <c r="E65" s="58"/>
      <c r="F65" s="58"/>
      <c r="G65" s="58"/>
      <c r="H65" s="58"/>
      <c r="I65" s="58"/>
      <c r="J65" s="59">
        <f>$J$309</f>
        <v>0</v>
      </c>
      <c r="K65" s="60"/>
    </row>
    <row r="66" spans="2:11" s="56" customFormat="1" ht="21" customHeight="1">
      <c r="B66" s="57"/>
      <c r="D66" s="58" t="s">
        <v>63</v>
      </c>
      <c r="E66" s="58"/>
      <c r="F66" s="58"/>
      <c r="G66" s="58"/>
      <c r="H66" s="58"/>
      <c r="I66" s="58"/>
      <c r="J66" s="59">
        <f>$J$329</f>
        <v>0</v>
      </c>
      <c r="K66" s="60"/>
    </row>
    <row r="67" spans="2:11" s="56" customFormat="1" ht="21" customHeight="1">
      <c r="B67" s="57"/>
      <c r="D67" s="58" t="s">
        <v>64</v>
      </c>
      <c r="E67" s="58"/>
      <c r="F67" s="58"/>
      <c r="G67" s="58"/>
      <c r="H67" s="58"/>
      <c r="I67" s="58"/>
      <c r="J67" s="59">
        <f>$J$353</f>
        <v>0</v>
      </c>
      <c r="K67" s="60"/>
    </row>
    <row r="68" spans="2:11" s="56" customFormat="1" ht="21" customHeight="1">
      <c r="B68" s="57"/>
      <c r="D68" s="58" t="s">
        <v>65</v>
      </c>
      <c r="E68" s="58"/>
      <c r="F68" s="58"/>
      <c r="G68" s="58"/>
      <c r="H68" s="58"/>
      <c r="I68" s="58"/>
      <c r="J68" s="59">
        <f>$J$414</f>
        <v>0</v>
      </c>
      <c r="K68" s="60"/>
    </row>
    <row r="69" spans="2:11" s="56" customFormat="1" ht="21" customHeight="1">
      <c r="B69" s="57"/>
      <c r="D69" s="58" t="s">
        <v>492</v>
      </c>
      <c r="E69" s="58"/>
      <c r="F69" s="58"/>
      <c r="G69" s="58"/>
      <c r="H69" s="58"/>
      <c r="I69" s="58"/>
      <c r="J69" s="59">
        <f>$J$429</f>
        <v>0</v>
      </c>
      <c r="K69" s="60"/>
    </row>
    <row r="70" spans="2:11" s="56" customFormat="1" ht="21" customHeight="1">
      <c r="B70" s="57"/>
      <c r="D70" s="58" t="s">
        <v>66</v>
      </c>
      <c r="E70" s="58"/>
      <c r="F70" s="58"/>
      <c r="G70" s="58"/>
      <c r="H70" s="58"/>
      <c r="I70" s="58"/>
      <c r="J70" s="59">
        <f>$J$444</f>
        <v>0</v>
      </c>
      <c r="K70" s="60"/>
    </row>
    <row r="71" spans="2:11" s="56" customFormat="1" ht="21" customHeight="1">
      <c r="B71" s="57"/>
      <c r="D71" s="58" t="s">
        <v>67</v>
      </c>
      <c r="E71" s="58"/>
      <c r="F71" s="58"/>
      <c r="G71" s="58"/>
      <c r="H71" s="58"/>
      <c r="I71" s="58"/>
      <c r="J71" s="59">
        <f>$J$456</f>
        <v>0</v>
      </c>
      <c r="K71" s="60"/>
    </row>
    <row r="72" spans="2:11" s="56" customFormat="1" ht="21" customHeight="1">
      <c r="B72" s="57"/>
      <c r="D72" s="58" t="s">
        <v>68</v>
      </c>
      <c r="E72" s="58"/>
      <c r="F72" s="58"/>
      <c r="G72" s="58"/>
      <c r="H72" s="58"/>
      <c r="I72" s="58"/>
      <c r="J72" s="59">
        <f>$J$459</f>
        <v>0</v>
      </c>
      <c r="K72" s="60"/>
    </row>
    <row r="73" spans="2:11" s="39" customFormat="1" ht="25.5" customHeight="1">
      <c r="B73" s="52"/>
      <c r="D73" s="53" t="s">
        <v>1409</v>
      </c>
      <c r="E73" s="53"/>
      <c r="F73" s="53"/>
      <c r="G73" s="53"/>
      <c r="H73" s="53"/>
      <c r="I73" s="53"/>
      <c r="J73" s="54">
        <f>$J$466</f>
        <v>0</v>
      </c>
      <c r="K73" s="55"/>
    </row>
    <row r="74" spans="2:11" s="56" customFormat="1" ht="21" customHeight="1">
      <c r="B74" s="57"/>
      <c r="D74" s="58" t="s">
        <v>1410</v>
      </c>
      <c r="E74" s="58"/>
      <c r="F74" s="58"/>
      <c r="G74" s="58"/>
      <c r="H74" s="58"/>
      <c r="I74" s="58"/>
      <c r="J74" s="59">
        <f>$J$467</f>
        <v>0</v>
      </c>
      <c r="K74" s="60"/>
    </row>
    <row r="75" spans="2:11" s="39" customFormat="1" ht="25.5" customHeight="1">
      <c r="B75" s="52"/>
      <c r="D75" s="53" t="s">
        <v>69</v>
      </c>
      <c r="E75" s="53"/>
      <c r="F75" s="53"/>
      <c r="G75" s="53"/>
      <c r="H75" s="53"/>
      <c r="I75" s="53"/>
      <c r="J75" s="54">
        <f>$J$469</f>
        <v>0</v>
      </c>
      <c r="K75" s="55"/>
    </row>
    <row r="76" spans="2:11" s="56" customFormat="1" ht="21" customHeight="1">
      <c r="B76" s="57"/>
      <c r="D76" s="58" t="s">
        <v>70</v>
      </c>
      <c r="E76" s="58"/>
      <c r="F76" s="58"/>
      <c r="G76" s="58"/>
      <c r="H76" s="58"/>
      <c r="I76" s="58"/>
      <c r="J76" s="59">
        <f>$J$470</f>
        <v>0</v>
      </c>
      <c r="K76" s="60"/>
    </row>
    <row r="77" spans="2:11" s="6" customFormat="1" ht="22.5" customHeight="1">
      <c r="B77" s="16"/>
      <c r="K77" s="17"/>
    </row>
    <row r="78" spans="2:11" s="6" customFormat="1" ht="7.5" customHeight="1">
      <c r="B78" s="26"/>
      <c r="C78" s="27"/>
      <c r="D78" s="27"/>
      <c r="E78" s="27"/>
      <c r="F78" s="27"/>
      <c r="G78" s="27"/>
      <c r="H78" s="27"/>
      <c r="I78" s="27"/>
      <c r="J78" s="27"/>
      <c r="K78" s="28"/>
    </row>
    <row r="82" spans="2:63" s="6" customFormat="1" ht="7.5" customHeight="1">
      <c r="B82" s="29"/>
      <c r="C82" s="30"/>
      <c r="D82" s="30"/>
      <c r="E82" s="30"/>
      <c r="F82" s="30"/>
      <c r="G82" s="30"/>
      <c r="H82" s="30"/>
      <c r="I82" s="30"/>
      <c r="J82" s="30"/>
      <c r="K82" s="30"/>
      <c r="L82" s="16"/>
    </row>
    <row r="83" spans="2:63" s="6" customFormat="1" ht="37.5" customHeight="1">
      <c r="B83" s="16"/>
      <c r="C83" s="11" t="s">
        <v>71</v>
      </c>
      <c r="L83" s="16"/>
    </row>
    <row r="84" spans="2:63" s="6" customFormat="1" ht="7.5" customHeight="1">
      <c r="B84" s="16"/>
      <c r="L84" s="16"/>
    </row>
    <row r="85" spans="2:63" s="6" customFormat="1" ht="15" customHeight="1">
      <c r="B85" s="16"/>
      <c r="C85" s="15" t="s">
        <v>6</v>
      </c>
      <c r="L85" s="16"/>
    </row>
    <row r="86" spans="2:63" s="6" customFormat="1" ht="16.5" customHeight="1">
      <c r="B86" s="16"/>
      <c r="E86" s="283" t="str">
        <f>$E$7</f>
        <v>Reailzace úspor energie SOU opravárenské Králiky</v>
      </c>
      <c r="F86" s="278"/>
      <c r="G86" s="278"/>
      <c r="H86" s="278"/>
      <c r="L86" s="16"/>
    </row>
    <row r="87" spans="2:63" s="6" customFormat="1" ht="15" customHeight="1">
      <c r="B87" s="16"/>
      <c r="C87" s="15" t="s">
        <v>47</v>
      </c>
      <c r="L87" s="16"/>
    </row>
    <row r="88" spans="2:63" s="6" customFormat="1" ht="19.5" customHeight="1">
      <c r="B88" s="16"/>
      <c r="E88" s="277" t="str">
        <f>$E$9</f>
        <v>SO-04 - Budova teoretické výuky</v>
      </c>
      <c r="F88" s="278"/>
      <c r="G88" s="278"/>
      <c r="H88" s="278"/>
      <c r="L88" s="16"/>
    </row>
    <row r="89" spans="2:63" s="6" customFormat="1" ht="7.5" customHeight="1">
      <c r="B89" s="16"/>
      <c r="L89" s="16"/>
    </row>
    <row r="90" spans="2:63" s="6" customFormat="1" ht="18.75" customHeight="1">
      <c r="B90" s="16"/>
      <c r="C90" s="15" t="s">
        <v>9</v>
      </c>
      <c r="F90" s="14" t="str">
        <f>$F$12</f>
        <v xml:space="preserve"> </v>
      </c>
      <c r="I90" s="15" t="s">
        <v>11</v>
      </c>
      <c r="J90" s="31" t="str">
        <f>IF($J$12="","",$J$12)</f>
        <v/>
      </c>
      <c r="L90" s="16"/>
    </row>
    <row r="91" spans="2:63" s="6" customFormat="1" ht="7.5" customHeight="1">
      <c r="B91" s="16"/>
      <c r="L91" s="16"/>
    </row>
    <row r="92" spans="2:63" s="6" customFormat="1" ht="15.75" customHeight="1">
      <c r="B92" s="16"/>
      <c r="C92" s="15" t="s">
        <v>12</v>
      </c>
      <c r="F92" s="14" t="str">
        <f>$E$15</f>
        <v>Pardubický kraj, Komenského nám. 125, Pardubice</v>
      </c>
      <c r="I92" s="15" t="s">
        <v>17</v>
      </c>
      <c r="J92" s="14" t="str">
        <f>$E$21</f>
        <v>Optima spol. s r.o., Žižkova 738, Vysoké Mýto</v>
      </c>
      <c r="L92" s="16"/>
    </row>
    <row r="93" spans="2:63" s="6" customFormat="1" ht="15" customHeight="1">
      <c r="B93" s="16"/>
      <c r="C93" s="15" t="s">
        <v>16</v>
      </c>
      <c r="F93" s="14" t="str">
        <f>IF($E$18="","",$E$18)</f>
        <v/>
      </c>
      <c r="L93" s="16"/>
    </row>
    <row r="94" spans="2:63" s="6" customFormat="1" ht="11.25" customHeight="1">
      <c r="B94" s="16"/>
      <c r="L94" s="16"/>
    </row>
    <row r="95" spans="2:63" s="61" customFormat="1" ht="30" customHeight="1">
      <c r="B95" s="62"/>
      <c r="C95" s="63" t="s">
        <v>72</v>
      </c>
      <c r="D95" s="64" t="s">
        <v>34</v>
      </c>
      <c r="E95" s="64" t="s">
        <v>33</v>
      </c>
      <c r="F95" s="64" t="s">
        <v>73</v>
      </c>
      <c r="G95" s="64" t="s">
        <v>74</v>
      </c>
      <c r="H95" s="64" t="s">
        <v>75</v>
      </c>
      <c r="I95" s="64" t="s">
        <v>76</v>
      </c>
      <c r="J95" s="64" t="s">
        <v>77</v>
      </c>
      <c r="K95" s="65" t="s">
        <v>78</v>
      </c>
      <c r="L95" s="62"/>
      <c r="M95" s="33" t="s">
        <v>79</v>
      </c>
      <c r="N95" s="34" t="s">
        <v>24</v>
      </c>
      <c r="O95" s="34" t="s">
        <v>80</v>
      </c>
      <c r="P95" s="34" t="s">
        <v>81</v>
      </c>
      <c r="Q95" s="34" t="s">
        <v>82</v>
      </c>
      <c r="R95" s="34" t="s">
        <v>83</v>
      </c>
      <c r="S95" s="34" t="s">
        <v>84</v>
      </c>
      <c r="T95" s="35" t="s">
        <v>85</v>
      </c>
    </row>
    <row r="96" spans="2:63" s="6" customFormat="1" ht="30" customHeight="1">
      <c r="B96" s="16"/>
      <c r="C96" s="37" t="s">
        <v>51</v>
      </c>
      <c r="J96" s="66">
        <f>$BK$96</f>
        <v>0</v>
      </c>
      <c r="L96" s="16"/>
      <c r="M96" s="36"/>
      <c r="N96" s="32"/>
      <c r="O96" s="32"/>
      <c r="P96" s="67">
        <f>$P$97+$P$292+$P$466+$P$469</f>
        <v>2710.6358279999995</v>
      </c>
      <c r="Q96" s="32"/>
      <c r="R96" s="67">
        <f>$R$97+$R$292+$R$466+$R$469</f>
        <v>75.744264069999986</v>
      </c>
      <c r="S96" s="32"/>
      <c r="T96" s="68">
        <f>$T$97+$T$292+$T$466+$T$469</f>
        <v>15.999355999999999</v>
      </c>
      <c r="AT96" s="6" t="s">
        <v>35</v>
      </c>
      <c r="AU96" s="6" t="s">
        <v>52</v>
      </c>
      <c r="BK96" s="69">
        <f>$BK$97+$BK$292+$BK$466+$BK$469</f>
        <v>0</v>
      </c>
    </row>
    <row r="97" spans="2:65" s="70" customFormat="1" ht="37.5" customHeight="1">
      <c r="B97" s="71"/>
      <c r="D97" s="72" t="s">
        <v>35</v>
      </c>
      <c r="E97" s="73" t="s">
        <v>86</v>
      </c>
      <c r="F97" s="73" t="s">
        <v>87</v>
      </c>
      <c r="J97" s="74">
        <f>$BK$97</f>
        <v>0</v>
      </c>
      <c r="L97" s="71"/>
      <c r="M97" s="75"/>
      <c r="P97" s="76">
        <f>$P$98+$P$127+$P$133+$P$251+$P$290</f>
        <v>1991.0763619999998</v>
      </c>
      <c r="R97" s="76">
        <f>$R$98+$R$127+$R$133+$R$251+$R$290</f>
        <v>67.582353449999985</v>
      </c>
      <c r="T97" s="77">
        <f>$T$98+$T$127+$T$133+$T$251+$T$290</f>
        <v>9.8230199999999996</v>
      </c>
      <c r="AR97" s="72" t="s">
        <v>37</v>
      </c>
      <c r="AT97" s="72" t="s">
        <v>35</v>
      </c>
      <c r="AU97" s="72" t="s">
        <v>36</v>
      </c>
      <c r="AY97" s="72" t="s">
        <v>88</v>
      </c>
      <c r="BK97" s="78">
        <f>$BK$98+$BK$127+$BK$133+$BK$251+$BK$290</f>
        <v>0</v>
      </c>
    </row>
    <row r="98" spans="2:65" s="70" customFormat="1" ht="21" customHeight="1">
      <c r="B98" s="71"/>
      <c r="D98" s="72" t="s">
        <v>35</v>
      </c>
      <c r="E98" s="79" t="s">
        <v>37</v>
      </c>
      <c r="F98" s="79" t="s">
        <v>89</v>
      </c>
      <c r="J98" s="80">
        <f>$BK$98</f>
        <v>0</v>
      </c>
      <c r="L98" s="71"/>
      <c r="M98" s="75"/>
      <c r="P98" s="76">
        <f>SUM($P$99:$P$126)</f>
        <v>250.48582100000002</v>
      </c>
      <c r="R98" s="76">
        <f>SUM($R$99:$R$126)</f>
        <v>24.758240000000001</v>
      </c>
      <c r="T98" s="77">
        <f>SUM($T$99:$T$126)</f>
        <v>4.641</v>
      </c>
      <c r="AR98" s="72" t="s">
        <v>37</v>
      </c>
      <c r="AT98" s="72" t="s">
        <v>35</v>
      </c>
      <c r="AU98" s="72" t="s">
        <v>37</v>
      </c>
      <c r="AY98" s="72" t="s">
        <v>88</v>
      </c>
      <c r="BK98" s="78">
        <f>SUM($BK$99:$BK$126)</f>
        <v>0</v>
      </c>
    </row>
    <row r="99" spans="2:65" s="6" customFormat="1" ht="15.75" customHeight="1">
      <c r="B99" s="16"/>
      <c r="C99" s="81" t="s">
        <v>37</v>
      </c>
      <c r="D99" s="81" t="s">
        <v>90</v>
      </c>
      <c r="E99" s="82" t="s">
        <v>1399</v>
      </c>
      <c r="F99" s="83" t="s">
        <v>1400</v>
      </c>
      <c r="G99" s="84" t="s">
        <v>93</v>
      </c>
      <c r="H99" s="85">
        <v>18.2</v>
      </c>
      <c r="I99" s="86"/>
      <c r="J99" s="86">
        <f>ROUND($I$99*$H$99,2)</f>
        <v>0</v>
      </c>
      <c r="K99" s="83"/>
      <c r="L99" s="16"/>
      <c r="M99" s="87"/>
      <c r="N99" s="88" t="s">
        <v>25</v>
      </c>
      <c r="O99" s="89">
        <v>0.16</v>
      </c>
      <c r="P99" s="89">
        <f>$O$99*$H$99</f>
        <v>2.9119999999999999</v>
      </c>
      <c r="Q99" s="89">
        <v>0</v>
      </c>
      <c r="R99" s="89">
        <f>$Q$99*$H$99</f>
        <v>0</v>
      </c>
      <c r="S99" s="89">
        <v>0.255</v>
      </c>
      <c r="T99" s="90">
        <f>$S$99*$H$99</f>
        <v>4.641</v>
      </c>
      <c r="AR99" s="40" t="s">
        <v>94</v>
      </c>
      <c r="AT99" s="40" t="s">
        <v>90</v>
      </c>
      <c r="AU99" s="40" t="s">
        <v>38</v>
      </c>
      <c r="AY99" s="6" t="s">
        <v>88</v>
      </c>
      <c r="BE99" s="91">
        <f>IF($N$99="základní",$J$99,0)</f>
        <v>0</v>
      </c>
      <c r="BF99" s="91">
        <f>IF($N$99="snížená",$J$99,0)</f>
        <v>0</v>
      </c>
      <c r="BG99" s="91">
        <f>IF($N$99="zákl. přenesená",$J$99,0)</f>
        <v>0</v>
      </c>
      <c r="BH99" s="91">
        <f>IF($N$99="sníž. přenesená",$J$99,0)</f>
        <v>0</v>
      </c>
      <c r="BI99" s="91">
        <f>IF($N$99="nulová",$J$99,0)</f>
        <v>0</v>
      </c>
      <c r="BJ99" s="40" t="s">
        <v>37</v>
      </c>
      <c r="BK99" s="91">
        <f>ROUND($I$99*$H$99,2)</f>
        <v>0</v>
      </c>
      <c r="BL99" s="40" t="s">
        <v>94</v>
      </c>
      <c r="BM99" s="40" t="s">
        <v>1411</v>
      </c>
    </row>
    <row r="100" spans="2:65" s="6" customFormat="1" ht="15.75" customHeight="1">
      <c r="B100" s="92"/>
      <c r="D100" s="93" t="s">
        <v>95</v>
      </c>
      <c r="E100" s="94"/>
      <c r="F100" s="94" t="s">
        <v>1412</v>
      </c>
      <c r="H100" s="95">
        <v>18.2</v>
      </c>
      <c r="L100" s="92"/>
      <c r="M100" s="96"/>
      <c r="T100" s="97"/>
      <c r="AT100" s="98" t="s">
        <v>95</v>
      </c>
      <c r="AU100" s="98" t="s">
        <v>38</v>
      </c>
      <c r="AV100" s="98" t="s">
        <v>38</v>
      </c>
      <c r="AW100" s="98" t="s">
        <v>52</v>
      </c>
      <c r="AX100" s="98" t="s">
        <v>36</v>
      </c>
      <c r="AY100" s="98" t="s">
        <v>88</v>
      </c>
    </row>
    <row r="101" spans="2:65" s="6" customFormat="1" ht="15.75" customHeight="1">
      <c r="B101" s="16"/>
      <c r="C101" s="81" t="s">
        <v>38</v>
      </c>
      <c r="D101" s="81" t="s">
        <v>90</v>
      </c>
      <c r="E101" s="82" t="s">
        <v>518</v>
      </c>
      <c r="F101" s="83" t="s">
        <v>519</v>
      </c>
      <c r="G101" s="84" t="s">
        <v>110</v>
      </c>
      <c r="H101" s="85">
        <v>45.622</v>
      </c>
      <c r="I101" s="86"/>
      <c r="J101" s="86">
        <f>ROUND($I$101*$H$101,2)</f>
        <v>0</v>
      </c>
      <c r="K101" s="83"/>
      <c r="L101" s="16"/>
      <c r="M101" s="87"/>
      <c r="N101" s="88" t="s">
        <v>25</v>
      </c>
      <c r="O101" s="89">
        <v>4.0019999999999998</v>
      </c>
      <c r="P101" s="89">
        <f>$O$101*$H$101</f>
        <v>182.57924399999999</v>
      </c>
      <c r="Q101" s="89">
        <v>0</v>
      </c>
      <c r="R101" s="89">
        <f>$Q$101*$H$101</f>
        <v>0</v>
      </c>
      <c r="S101" s="89">
        <v>0</v>
      </c>
      <c r="T101" s="90">
        <f>$S$101*$H$101</f>
        <v>0</v>
      </c>
      <c r="AR101" s="40" t="s">
        <v>94</v>
      </c>
      <c r="AT101" s="40" t="s">
        <v>90</v>
      </c>
      <c r="AU101" s="40" t="s">
        <v>38</v>
      </c>
      <c r="AY101" s="6" t="s">
        <v>88</v>
      </c>
      <c r="BE101" s="91">
        <f>IF($N$101="základní",$J$101,0)</f>
        <v>0</v>
      </c>
      <c r="BF101" s="91">
        <f>IF($N$101="snížená",$J$101,0)</f>
        <v>0</v>
      </c>
      <c r="BG101" s="91">
        <f>IF($N$101="zákl. přenesená",$J$101,0)</f>
        <v>0</v>
      </c>
      <c r="BH101" s="91">
        <f>IF($N$101="sníž. přenesená",$J$101,0)</f>
        <v>0</v>
      </c>
      <c r="BI101" s="91">
        <f>IF($N$101="nulová",$J$101,0)</f>
        <v>0</v>
      </c>
      <c r="BJ101" s="40" t="s">
        <v>37</v>
      </c>
      <c r="BK101" s="91">
        <f>ROUND($I$101*$H$101,2)</f>
        <v>0</v>
      </c>
      <c r="BL101" s="40" t="s">
        <v>94</v>
      </c>
      <c r="BM101" s="40" t="s">
        <v>1413</v>
      </c>
    </row>
    <row r="102" spans="2:65" s="6" customFormat="1" ht="15.75" customHeight="1">
      <c r="B102" s="108"/>
      <c r="D102" s="93" t="s">
        <v>95</v>
      </c>
      <c r="E102" s="110"/>
      <c r="F102" s="110" t="s">
        <v>521</v>
      </c>
      <c r="H102" s="109"/>
      <c r="L102" s="108"/>
      <c r="M102" s="111"/>
      <c r="T102" s="112"/>
      <c r="AT102" s="109" t="s">
        <v>95</v>
      </c>
      <c r="AU102" s="109" t="s">
        <v>38</v>
      </c>
      <c r="AV102" s="109" t="s">
        <v>37</v>
      </c>
      <c r="AW102" s="109" t="s">
        <v>52</v>
      </c>
      <c r="AX102" s="109" t="s">
        <v>36</v>
      </c>
      <c r="AY102" s="109" t="s">
        <v>88</v>
      </c>
    </row>
    <row r="103" spans="2:65" s="6" customFormat="1" ht="15.75" customHeight="1">
      <c r="B103" s="92"/>
      <c r="D103" s="107" t="s">
        <v>95</v>
      </c>
      <c r="E103" s="98"/>
      <c r="F103" s="94" t="s">
        <v>1414</v>
      </c>
      <c r="H103" s="95">
        <v>11.3475</v>
      </c>
      <c r="L103" s="92"/>
      <c r="M103" s="96"/>
      <c r="T103" s="97"/>
      <c r="AT103" s="98" t="s">
        <v>95</v>
      </c>
      <c r="AU103" s="98" t="s">
        <v>38</v>
      </c>
      <c r="AV103" s="98" t="s">
        <v>38</v>
      </c>
      <c r="AW103" s="98" t="s">
        <v>52</v>
      </c>
      <c r="AX103" s="98" t="s">
        <v>36</v>
      </c>
      <c r="AY103" s="98" t="s">
        <v>88</v>
      </c>
    </row>
    <row r="104" spans="2:65" s="6" customFormat="1" ht="15.75" customHeight="1">
      <c r="B104" s="92"/>
      <c r="D104" s="107" t="s">
        <v>95</v>
      </c>
      <c r="E104" s="98"/>
      <c r="F104" s="94" t="s">
        <v>1415</v>
      </c>
      <c r="H104" s="95">
        <v>10.71</v>
      </c>
      <c r="L104" s="92"/>
      <c r="M104" s="96"/>
      <c r="T104" s="97"/>
      <c r="AT104" s="98" t="s">
        <v>95</v>
      </c>
      <c r="AU104" s="98" t="s">
        <v>38</v>
      </c>
      <c r="AV104" s="98" t="s">
        <v>38</v>
      </c>
      <c r="AW104" s="98" t="s">
        <v>52</v>
      </c>
      <c r="AX104" s="98" t="s">
        <v>36</v>
      </c>
      <c r="AY104" s="98" t="s">
        <v>88</v>
      </c>
    </row>
    <row r="105" spans="2:65" s="6" customFormat="1" ht="15.75" customHeight="1">
      <c r="B105" s="92"/>
      <c r="D105" s="107" t="s">
        <v>95</v>
      </c>
      <c r="E105" s="98"/>
      <c r="F105" s="94" t="s">
        <v>1416</v>
      </c>
      <c r="H105" s="95">
        <v>10.71</v>
      </c>
      <c r="L105" s="92"/>
      <c r="M105" s="96"/>
      <c r="T105" s="97"/>
      <c r="AT105" s="98" t="s">
        <v>95</v>
      </c>
      <c r="AU105" s="98" t="s">
        <v>38</v>
      </c>
      <c r="AV105" s="98" t="s">
        <v>38</v>
      </c>
      <c r="AW105" s="98" t="s">
        <v>52</v>
      </c>
      <c r="AX105" s="98" t="s">
        <v>36</v>
      </c>
      <c r="AY105" s="98" t="s">
        <v>88</v>
      </c>
    </row>
    <row r="106" spans="2:65" s="6" customFormat="1" ht="15.75" customHeight="1">
      <c r="B106" s="92"/>
      <c r="D106" s="107" t="s">
        <v>95</v>
      </c>
      <c r="E106" s="98"/>
      <c r="F106" s="94" t="s">
        <v>1417</v>
      </c>
      <c r="H106" s="95">
        <v>11.1265</v>
      </c>
      <c r="L106" s="92"/>
      <c r="M106" s="96"/>
      <c r="T106" s="97"/>
      <c r="AT106" s="98" t="s">
        <v>95</v>
      </c>
      <c r="AU106" s="98" t="s">
        <v>38</v>
      </c>
      <c r="AV106" s="98" t="s">
        <v>38</v>
      </c>
      <c r="AW106" s="98" t="s">
        <v>52</v>
      </c>
      <c r="AX106" s="98" t="s">
        <v>36</v>
      </c>
      <c r="AY106" s="98" t="s">
        <v>88</v>
      </c>
    </row>
    <row r="107" spans="2:65" s="6" customFormat="1" ht="15.75" customHeight="1">
      <c r="B107" s="92"/>
      <c r="D107" s="107" t="s">
        <v>95</v>
      </c>
      <c r="E107" s="98"/>
      <c r="F107" s="94" t="s">
        <v>1418</v>
      </c>
      <c r="H107" s="95">
        <v>1.728</v>
      </c>
      <c r="L107" s="92"/>
      <c r="M107" s="96"/>
      <c r="T107" s="97"/>
      <c r="AT107" s="98" t="s">
        <v>95</v>
      </c>
      <c r="AU107" s="98" t="s">
        <v>38</v>
      </c>
      <c r="AV107" s="98" t="s">
        <v>38</v>
      </c>
      <c r="AW107" s="98" t="s">
        <v>52</v>
      </c>
      <c r="AX107" s="98" t="s">
        <v>36</v>
      </c>
      <c r="AY107" s="98" t="s">
        <v>88</v>
      </c>
    </row>
    <row r="108" spans="2:65" s="6" customFormat="1" ht="15.75" customHeight="1">
      <c r="B108" s="16"/>
      <c r="C108" s="81" t="s">
        <v>98</v>
      </c>
      <c r="D108" s="81" t="s">
        <v>90</v>
      </c>
      <c r="E108" s="82" t="s">
        <v>529</v>
      </c>
      <c r="F108" s="83" t="s">
        <v>530</v>
      </c>
      <c r="G108" s="84" t="s">
        <v>110</v>
      </c>
      <c r="H108" s="85">
        <v>45.622</v>
      </c>
      <c r="I108" s="86"/>
      <c r="J108" s="86">
        <f>ROUND($I$108*$H$108,2)</f>
        <v>0</v>
      </c>
      <c r="K108" s="83"/>
      <c r="L108" s="16"/>
      <c r="M108" s="87"/>
      <c r="N108" s="88" t="s">
        <v>25</v>
      </c>
      <c r="O108" s="89">
        <v>0.8</v>
      </c>
      <c r="P108" s="89">
        <f>$O$108*$H$108</f>
        <v>36.497599999999998</v>
      </c>
      <c r="Q108" s="89">
        <v>0</v>
      </c>
      <c r="R108" s="89">
        <f>$Q$108*$H$108</f>
        <v>0</v>
      </c>
      <c r="S108" s="89">
        <v>0</v>
      </c>
      <c r="T108" s="90">
        <f>$S$108*$H$108</f>
        <v>0</v>
      </c>
      <c r="AR108" s="40" t="s">
        <v>94</v>
      </c>
      <c r="AT108" s="40" t="s">
        <v>90</v>
      </c>
      <c r="AU108" s="40" t="s">
        <v>38</v>
      </c>
      <c r="AY108" s="6" t="s">
        <v>88</v>
      </c>
      <c r="BE108" s="91">
        <f>IF($N$108="základní",$J$108,0)</f>
        <v>0</v>
      </c>
      <c r="BF108" s="91">
        <f>IF($N$108="snížená",$J$108,0)</f>
        <v>0</v>
      </c>
      <c r="BG108" s="91">
        <f>IF($N$108="zákl. přenesená",$J$108,0)</f>
        <v>0</v>
      </c>
      <c r="BH108" s="91">
        <f>IF($N$108="sníž. přenesená",$J$108,0)</f>
        <v>0</v>
      </c>
      <c r="BI108" s="91">
        <f>IF($N$108="nulová",$J$108,0)</f>
        <v>0</v>
      </c>
      <c r="BJ108" s="40" t="s">
        <v>37</v>
      </c>
      <c r="BK108" s="91">
        <f>ROUND($I$108*$H$108,2)</f>
        <v>0</v>
      </c>
      <c r="BL108" s="40" t="s">
        <v>94</v>
      </c>
      <c r="BM108" s="40" t="s">
        <v>1419</v>
      </c>
    </row>
    <row r="109" spans="2:65" s="6" customFormat="1" ht="15.75" customHeight="1">
      <c r="B109" s="16"/>
      <c r="C109" s="84" t="s">
        <v>94</v>
      </c>
      <c r="D109" s="84" t="s">
        <v>90</v>
      </c>
      <c r="E109" s="82" t="s">
        <v>532</v>
      </c>
      <c r="F109" s="83" t="s">
        <v>533</v>
      </c>
      <c r="G109" s="84" t="s">
        <v>110</v>
      </c>
      <c r="H109" s="85">
        <v>14.563000000000001</v>
      </c>
      <c r="I109" s="86"/>
      <c r="J109" s="86">
        <f>ROUND($I$109*$H$109,2)</f>
        <v>0</v>
      </c>
      <c r="K109" s="83"/>
      <c r="L109" s="16"/>
      <c r="M109" s="87"/>
      <c r="N109" s="88" t="s">
        <v>25</v>
      </c>
      <c r="O109" s="89">
        <v>1.0999999999999999E-2</v>
      </c>
      <c r="P109" s="89">
        <f>$O$109*$H$109</f>
        <v>0.160193</v>
      </c>
      <c r="Q109" s="89">
        <v>0</v>
      </c>
      <c r="R109" s="89">
        <f>$Q$109*$H$109</f>
        <v>0</v>
      </c>
      <c r="S109" s="89">
        <v>0</v>
      </c>
      <c r="T109" s="90">
        <f>$S$109*$H$109</f>
        <v>0</v>
      </c>
      <c r="AR109" s="40" t="s">
        <v>94</v>
      </c>
      <c r="AT109" s="40" t="s">
        <v>90</v>
      </c>
      <c r="AU109" s="40" t="s">
        <v>38</v>
      </c>
      <c r="AY109" s="40" t="s">
        <v>88</v>
      </c>
      <c r="BE109" s="91">
        <f>IF($N$109="základní",$J$109,0)</f>
        <v>0</v>
      </c>
      <c r="BF109" s="91">
        <f>IF($N$109="snížená",$J$109,0)</f>
        <v>0</v>
      </c>
      <c r="BG109" s="91">
        <f>IF($N$109="zákl. přenesená",$J$109,0)</f>
        <v>0</v>
      </c>
      <c r="BH109" s="91">
        <f>IF($N$109="sníž. přenesená",$J$109,0)</f>
        <v>0</v>
      </c>
      <c r="BI109" s="91">
        <f>IF($N$109="nulová",$J$109,0)</f>
        <v>0</v>
      </c>
      <c r="BJ109" s="40" t="s">
        <v>37</v>
      </c>
      <c r="BK109" s="91">
        <f>ROUND($I$109*$H$109,2)</f>
        <v>0</v>
      </c>
      <c r="BL109" s="40" t="s">
        <v>94</v>
      </c>
      <c r="BM109" s="40" t="s">
        <v>1420</v>
      </c>
    </row>
    <row r="110" spans="2:65" s="6" customFormat="1" ht="15.75" customHeight="1">
      <c r="B110" s="92"/>
      <c r="D110" s="93" t="s">
        <v>95</v>
      </c>
      <c r="E110" s="94"/>
      <c r="F110" s="94" t="s">
        <v>1421</v>
      </c>
      <c r="H110" s="95">
        <v>14.563000000000001</v>
      </c>
      <c r="L110" s="92"/>
      <c r="M110" s="96"/>
      <c r="T110" s="97"/>
      <c r="AT110" s="98" t="s">
        <v>95</v>
      </c>
      <c r="AU110" s="98" t="s">
        <v>38</v>
      </c>
      <c r="AV110" s="98" t="s">
        <v>38</v>
      </c>
      <c r="AW110" s="98" t="s">
        <v>52</v>
      </c>
      <c r="AX110" s="98" t="s">
        <v>36</v>
      </c>
      <c r="AY110" s="98" t="s">
        <v>88</v>
      </c>
    </row>
    <row r="111" spans="2:65" s="6" customFormat="1" ht="15.75" customHeight="1">
      <c r="B111" s="16"/>
      <c r="C111" s="81" t="s">
        <v>107</v>
      </c>
      <c r="D111" s="81" t="s">
        <v>90</v>
      </c>
      <c r="E111" s="82" t="s">
        <v>541</v>
      </c>
      <c r="F111" s="83" t="s">
        <v>542</v>
      </c>
      <c r="G111" s="84" t="s">
        <v>110</v>
      </c>
      <c r="H111" s="85">
        <v>14.563000000000001</v>
      </c>
      <c r="I111" s="86"/>
      <c r="J111" s="86">
        <f>ROUND($I$111*$H$111,2)</f>
        <v>0</v>
      </c>
      <c r="K111" s="83"/>
      <c r="L111" s="16"/>
      <c r="M111" s="87"/>
      <c r="N111" s="88" t="s">
        <v>25</v>
      </c>
      <c r="O111" s="89">
        <v>0.65200000000000002</v>
      </c>
      <c r="P111" s="89">
        <f>$O$111*$H$111</f>
        <v>9.495076000000001</v>
      </c>
      <c r="Q111" s="89">
        <v>0</v>
      </c>
      <c r="R111" s="89">
        <f>$Q$111*$H$111</f>
        <v>0</v>
      </c>
      <c r="S111" s="89">
        <v>0</v>
      </c>
      <c r="T111" s="90">
        <f>$S$111*$H$111</f>
        <v>0</v>
      </c>
      <c r="AR111" s="40" t="s">
        <v>94</v>
      </c>
      <c r="AT111" s="40" t="s">
        <v>90</v>
      </c>
      <c r="AU111" s="40" t="s">
        <v>38</v>
      </c>
      <c r="AY111" s="6" t="s">
        <v>88</v>
      </c>
      <c r="BE111" s="91">
        <f>IF($N$111="základní",$J$111,0)</f>
        <v>0</v>
      </c>
      <c r="BF111" s="91">
        <f>IF($N$111="snížená",$J$111,0)</f>
        <v>0</v>
      </c>
      <c r="BG111" s="91">
        <f>IF($N$111="zákl. přenesená",$J$111,0)</f>
        <v>0</v>
      </c>
      <c r="BH111" s="91">
        <f>IF($N$111="sníž. přenesená",$J$111,0)</f>
        <v>0</v>
      </c>
      <c r="BI111" s="91">
        <f>IF($N$111="nulová",$J$111,0)</f>
        <v>0</v>
      </c>
      <c r="BJ111" s="40" t="s">
        <v>37</v>
      </c>
      <c r="BK111" s="91">
        <f>ROUND($I$111*$H$111,2)</f>
        <v>0</v>
      </c>
      <c r="BL111" s="40" t="s">
        <v>94</v>
      </c>
      <c r="BM111" s="40" t="s">
        <v>1422</v>
      </c>
    </row>
    <row r="112" spans="2:65" s="6" customFormat="1" ht="15.75" customHeight="1">
      <c r="B112" s="16"/>
      <c r="C112" s="84" t="s">
        <v>109</v>
      </c>
      <c r="D112" s="84" t="s">
        <v>90</v>
      </c>
      <c r="E112" s="82" t="s">
        <v>544</v>
      </c>
      <c r="F112" s="83" t="s">
        <v>545</v>
      </c>
      <c r="G112" s="84" t="s">
        <v>110</v>
      </c>
      <c r="H112" s="85">
        <v>14.563000000000001</v>
      </c>
      <c r="I112" s="86"/>
      <c r="J112" s="86">
        <f>ROUND($I$112*$H$112,2)</f>
        <v>0</v>
      </c>
      <c r="K112" s="83"/>
      <c r="L112" s="16"/>
      <c r="M112" s="87"/>
      <c r="N112" s="88" t="s">
        <v>25</v>
      </c>
      <c r="O112" s="89">
        <v>8.9999999999999993E-3</v>
      </c>
      <c r="P112" s="89">
        <f>$O$112*$H$112</f>
        <v>0.13106699999999999</v>
      </c>
      <c r="Q112" s="89">
        <v>0</v>
      </c>
      <c r="R112" s="89">
        <f>$Q$112*$H$112</f>
        <v>0</v>
      </c>
      <c r="S112" s="89">
        <v>0</v>
      </c>
      <c r="T112" s="90">
        <f>$S$112*$H$112</f>
        <v>0</v>
      </c>
      <c r="AR112" s="40" t="s">
        <v>94</v>
      </c>
      <c r="AT112" s="40" t="s">
        <v>90</v>
      </c>
      <c r="AU112" s="40" t="s">
        <v>38</v>
      </c>
      <c r="AY112" s="40" t="s">
        <v>88</v>
      </c>
      <c r="BE112" s="91">
        <f>IF($N$112="základní",$J$112,0)</f>
        <v>0</v>
      </c>
      <c r="BF112" s="91">
        <f>IF($N$112="snížená",$J$112,0)</f>
        <v>0</v>
      </c>
      <c r="BG112" s="91">
        <f>IF($N$112="zákl. přenesená",$J$112,0)</f>
        <v>0</v>
      </c>
      <c r="BH112" s="91">
        <f>IF($N$112="sníž. přenesená",$J$112,0)</f>
        <v>0</v>
      </c>
      <c r="BI112" s="91">
        <f>IF($N$112="nulová",$J$112,0)</f>
        <v>0</v>
      </c>
      <c r="BJ112" s="40" t="s">
        <v>37</v>
      </c>
      <c r="BK112" s="91">
        <f>ROUND($I$112*$H$112,2)</f>
        <v>0</v>
      </c>
      <c r="BL112" s="40" t="s">
        <v>94</v>
      </c>
      <c r="BM112" s="40" t="s">
        <v>1423</v>
      </c>
    </row>
    <row r="113" spans="2:65" s="6" customFormat="1" ht="15.75" customHeight="1">
      <c r="B113" s="16"/>
      <c r="C113" s="84" t="s">
        <v>111</v>
      </c>
      <c r="D113" s="84" t="s">
        <v>90</v>
      </c>
      <c r="E113" s="82" t="s">
        <v>547</v>
      </c>
      <c r="F113" s="83" t="s">
        <v>548</v>
      </c>
      <c r="G113" s="84" t="s">
        <v>229</v>
      </c>
      <c r="H113" s="85">
        <v>24.757000000000001</v>
      </c>
      <c r="I113" s="86"/>
      <c r="J113" s="86">
        <f>ROUND($I$113*$H$113,2)</f>
        <v>0</v>
      </c>
      <c r="K113" s="83"/>
      <c r="L113" s="16"/>
      <c r="M113" s="87"/>
      <c r="N113" s="88" t="s">
        <v>25</v>
      </c>
      <c r="O113" s="89">
        <v>0</v>
      </c>
      <c r="P113" s="89">
        <f>$O$113*$H$113</f>
        <v>0</v>
      </c>
      <c r="Q113" s="89">
        <v>1</v>
      </c>
      <c r="R113" s="89">
        <f>$Q$113*$H$113</f>
        <v>24.757000000000001</v>
      </c>
      <c r="S113" s="89">
        <v>0</v>
      </c>
      <c r="T113" s="90">
        <f>$S$113*$H$113</f>
        <v>0</v>
      </c>
      <c r="AR113" s="40" t="s">
        <v>94</v>
      </c>
      <c r="AT113" s="40" t="s">
        <v>90</v>
      </c>
      <c r="AU113" s="40" t="s">
        <v>38</v>
      </c>
      <c r="AY113" s="40" t="s">
        <v>88</v>
      </c>
      <c r="BE113" s="91">
        <f>IF($N$113="základní",$J$113,0)</f>
        <v>0</v>
      </c>
      <c r="BF113" s="91">
        <f>IF($N$113="snížená",$J$113,0)</f>
        <v>0</v>
      </c>
      <c r="BG113" s="91">
        <f>IF($N$113="zákl. přenesená",$J$113,0)</f>
        <v>0</v>
      </c>
      <c r="BH113" s="91">
        <f>IF($N$113="sníž. přenesená",$J$113,0)</f>
        <v>0</v>
      </c>
      <c r="BI113" s="91">
        <f>IF($N$113="nulová",$J$113,0)</f>
        <v>0</v>
      </c>
      <c r="BJ113" s="40" t="s">
        <v>37</v>
      </c>
      <c r="BK113" s="91">
        <f>ROUND($I$113*$H$113,2)</f>
        <v>0</v>
      </c>
      <c r="BL113" s="40" t="s">
        <v>94</v>
      </c>
      <c r="BM113" s="40" t="s">
        <v>1424</v>
      </c>
    </row>
    <row r="114" spans="2:65" s="6" customFormat="1" ht="15.75" customHeight="1">
      <c r="B114" s="92"/>
      <c r="D114" s="93" t="s">
        <v>95</v>
      </c>
      <c r="E114" s="94"/>
      <c r="F114" s="94" t="s">
        <v>1425</v>
      </c>
      <c r="H114" s="95">
        <v>24.757100000000001</v>
      </c>
      <c r="L114" s="92"/>
      <c r="M114" s="96"/>
      <c r="T114" s="97"/>
      <c r="AT114" s="98" t="s">
        <v>95</v>
      </c>
      <c r="AU114" s="98" t="s">
        <v>38</v>
      </c>
      <c r="AV114" s="98" t="s">
        <v>38</v>
      </c>
      <c r="AW114" s="98" t="s">
        <v>52</v>
      </c>
      <c r="AX114" s="98" t="s">
        <v>36</v>
      </c>
      <c r="AY114" s="98" t="s">
        <v>88</v>
      </c>
    </row>
    <row r="115" spans="2:65" s="6" customFormat="1" ht="15.75" customHeight="1">
      <c r="B115" s="16"/>
      <c r="C115" s="81" t="s">
        <v>103</v>
      </c>
      <c r="D115" s="81" t="s">
        <v>90</v>
      </c>
      <c r="E115" s="82" t="s">
        <v>551</v>
      </c>
      <c r="F115" s="83" t="s">
        <v>552</v>
      </c>
      <c r="G115" s="84" t="s">
        <v>110</v>
      </c>
      <c r="H115" s="85">
        <v>31.059000000000001</v>
      </c>
      <c r="I115" s="86"/>
      <c r="J115" s="86">
        <f>ROUND($I$115*$H$115,2)</f>
        <v>0</v>
      </c>
      <c r="K115" s="83"/>
      <c r="L115" s="16"/>
      <c r="M115" s="87"/>
      <c r="N115" s="88" t="s">
        <v>25</v>
      </c>
      <c r="O115" s="89">
        <v>0.29899999999999999</v>
      </c>
      <c r="P115" s="89">
        <f>$O$115*$H$115</f>
        <v>9.2866409999999995</v>
      </c>
      <c r="Q115" s="89">
        <v>0</v>
      </c>
      <c r="R115" s="89">
        <f>$Q$115*$H$115</f>
        <v>0</v>
      </c>
      <c r="S115" s="89">
        <v>0</v>
      </c>
      <c r="T115" s="90">
        <f>$S$115*$H$115</f>
        <v>0</v>
      </c>
      <c r="AR115" s="40" t="s">
        <v>94</v>
      </c>
      <c r="AT115" s="40" t="s">
        <v>90</v>
      </c>
      <c r="AU115" s="40" t="s">
        <v>38</v>
      </c>
      <c r="AY115" s="6" t="s">
        <v>88</v>
      </c>
      <c r="BE115" s="91">
        <f>IF($N$115="základní",$J$115,0)</f>
        <v>0</v>
      </c>
      <c r="BF115" s="91">
        <f>IF($N$115="snížená",$J$115,0)</f>
        <v>0</v>
      </c>
      <c r="BG115" s="91">
        <f>IF($N$115="zákl. přenesená",$J$115,0)</f>
        <v>0</v>
      </c>
      <c r="BH115" s="91">
        <f>IF($N$115="sníž. přenesená",$J$115,0)</f>
        <v>0</v>
      </c>
      <c r="BI115" s="91">
        <f>IF($N$115="nulová",$J$115,0)</f>
        <v>0</v>
      </c>
      <c r="BJ115" s="40" t="s">
        <v>37</v>
      </c>
      <c r="BK115" s="91">
        <f>ROUND($I$115*$H$115,2)</f>
        <v>0</v>
      </c>
      <c r="BL115" s="40" t="s">
        <v>94</v>
      </c>
      <c r="BM115" s="40" t="s">
        <v>1426</v>
      </c>
    </row>
    <row r="116" spans="2:65" s="6" customFormat="1" ht="15.75" customHeight="1">
      <c r="B116" s="108"/>
      <c r="D116" s="93" t="s">
        <v>95</v>
      </c>
      <c r="E116" s="110"/>
      <c r="F116" s="110" t="s">
        <v>521</v>
      </c>
      <c r="H116" s="109"/>
      <c r="L116" s="108"/>
      <c r="M116" s="111"/>
      <c r="T116" s="112"/>
      <c r="AT116" s="109" t="s">
        <v>95</v>
      </c>
      <c r="AU116" s="109" t="s">
        <v>38</v>
      </c>
      <c r="AV116" s="109" t="s">
        <v>37</v>
      </c>
      <c r="AW116" s="109" t="s">
        <v>52</v>
      </c>
      <c r="AX116" s="109" t="s">
        <v>36</v>
      </c>
      <c r="AY116" s="109" t="s">
        <v>88</v>
      </c>
    </row>
    <row r="117" spans="2:65" s="6" customFormat="1" ht="15.75" customHeight="1">
      <c r="B117" s="92"/>
      <c r="D117" s="107" t="s">
        <v>95</v>
      </c>
      <c r="E117" s="98"/>
      <c r="F117" s="94" t="s">
        <v>1427</v>
      </c>
      <c r="H117" s="95">
        <v>8.3215000000000003</v>
      </c>
      <c r="L117" s="92"/>
      <c r="M117" s="96"/>
      <c r="T117" s="97"/>
      <c r="AT117" s="98" t="s">
        <v>95</v>
      </c>
      <c r="AU117" s="98" t="s">
        <v>38</v>
      </c>
      <c r="AV117" s="98" t="s">
        <v>38</v>
      </c>
      <c r="AW117" s="98" t="s">
        <v>52</v>
      </c>
      <c r="AX117" s="98" t="s">
        <v>36</v>
      </c>
      <c r="AY117" s="98" t="s">
        <v>88</v>
      </c>
    </row>
    <row r="118" spans="2:65" s="6" customFormat="1" ht="15.75" customHeight="1">
      <c r="B118" s="92"/>
      <c r="D118" s="107" t="s">
        <v>95</v>
      </c>
      <c r="E118" s="98"/>
      <c r="F118" s="94" t="s">
        <v>1428</v>
      </c>
      <c r="H118" s="95">
        <v>7.14</v>
      </c>
      <c r="L118" s="92"/>
      <c r="M118" s="96"/>
      <c r="T118" s="97"/>
      <c r="AT118" s="98" t="s">
        <v>95</v>
      </c>
      <c r="AU118" s="98" t="s">
        <v>38</v>
      </c>
      <c r="AV118" s="98" t="s">
        <v>38</v>
      </c>
      <c r="AW118" s="98" t="s">
        <v>52</v>
      </c>
      <c r="AX118" s="98" t="s">
        <v>36</v>
      </c>
      <c r="AY118" s="98" t="s">
        <v>88</v>
      </c>
    </row>
    <row r="119" spans="2:65" s="6" customFormat="1" ht="15.75" customHeight="1">
      <c r="B119" s="92"/>
      <c r="D119" s="107" t="s">
        <v>95</v>
      </c>
      <c r="E119" s="98"/>
      <c r="F119" s="94" t="s">
        <v>1429</v>
      </c>
      <c r="H119" s="95">
        <v>7.65</v>
      </c>
      <c r="L119" s="92"/>
      <c r="M119" s="96"/>
      <c r="T119" s="97"/>
      <c r="AT119" s="98" t="s">
        <v>95</v>
      </c>
      <c r="AU119" s="98" t="s">
        <v>38</v>
      </c>
      <c r="AV119" s="98" t="s">
        <v>38</v>
      </c>
      <c r="AW119" s="98" t="s">
        <v>52</v>
      </c>
      <c r="AX119" s="98" t="s">
        <v>36</v>
      </c>
      <c r="AY119" s="98" t="s">
        <v>88</v>
      </c>
    </row>
    <row r="120" spans="2:65" s="6" customFormat="1" ht="15.75" customHeight="1">
      <c r="B120" s="92"/>
      <c r="D120" s="107" t="s">
        <v>95</v>
      </c>
      <c r="E120" s="98"/>
      <c r="F120" s="94" t="s">
        <v>1430</v>
      </c>
      <c r="H120" s="95">
        <v>7.9474999999999998</v>
      </c>
      <c r="L120" s="92"/>
      <c r="M120" s="96"/>
      <c r="T120" s="97"/>
      <c r="AT120" s="98" t="s">
        <v>95</v>
      </c>
      <c r="AU120" s="98" t="s">
        <v>38</v>
      </c>
      <c r="AV120" s="98" t="s">
        <v>38</v>
      </c>
      <c r="AW120" s="98" t="s">
        <v>52</v>
      </c>
      <c r="AX120" s="98" t="s">
        <v>36</v>
      </c>
      <c r="AY120" s="98" t="s">
        <v>88</v>
      </c>
    </row>
    <row r="121" spans="2:65" s="6" customFormat="1" ht="15.75" customHeight="1">
      <c r="B121" s="16"/>
      <c r="C121" s="81" t="s">
        <v>112</v>
      </c>
      <c r="D121" s="81" t="s">
        <v>90</v>
      </c>
      <c r="E121" s="82" t="s">
        <v>96</v>
      </c>
      <c r="F121" s="83" t="s">
        <v>97</v>
      </c>
      <c r="G121" s="84" t="s">
        <v>93</v>
      </c>
      <c r="H121" s="85">
        <v>49.6</v>
      </c>
      <c r="I121" s="86"/>
      <c r="J121" s="86">
        <f>ROUND($I$121*$H$121,2)</f>
        <v>0</v>
      </c>
      <c r="K121" s="83"/>
      <c r="L121" s="16"/>
      <c r="M121" s="87"/>
      <c r="N121" s="88" t="s">
        <v>25</v>
      </c>
      <c r="O121" s="89">
        <v>0.06</v>
      </c>
      <c r="P121" s="89">
        <f>$O$121*$H$121</f>
        <v>2.976</v>
      </c>
      <c r="Q121" s="89">
        <v>0</v>
      </c>
      <c r="R121" s="89">
        <f>$Q$121*$H$121</f>
        <v>0</v>
      </c>
      <c r="S121" s="89">
        <v>0</v>
      </c>
      <c r="T121" s="90">
        <f>$S$121*$H$121</f>
        <v>0</v>
      </c>
      <c r="AR121" s="40" t="s">
        <v>94</v>
      </c>
      <c r="AT121" s="40" t="s">
        <v>90</v>
      </c>
      <c r="AU121" s="40" t="s">
        <v>38</v>
      </c>
      <c r="AY121" s="6" t="s">
        <v>88</v>
      </c>
      <c r="BE121" s="91">
        <f>IF($N$121="základní",$J$121,0)</f>
        <v>0</v>
      </c>
      <c r="BF121" s="91">
        <f>IF($N$121="snížená",$J$121,0)</f>
        <v>0</v>
      </c>
      <c r="BG121" s="91">
        <f>IF($N$121="zákl. přenesená",$J$121,0)</f>
        <v>0</v>
      </c>
      <c r="BH121" s="91">
        <f>IF($N$121="sníž. přenesená",$J$121,0)</f>
        <v>0</v>
      </c>
      <c r="BI121" s="91">
        <f>IF($N$121="nulová",$J$121,0)</f>
        <v>0</v>
      </c>
      <c r="BJ121" s="40" t="s">
        <v>37</v>
      </c>
      <c r="BK121" s="91">
        <f>ROUND($I$121*$H$121,2)</f>
        <v>0</v>
      </c>
      <c r="BL121" s="40" t="s">
        <v>94</v>
      </c>
      <c r="BM121" s="40" t="s">
        <v>1431</v>
      </c>
    </row>
    <row r="122" spans="2:65" s="6" customFormat="1" ht="15.75" customHeight="1">
      <c r="B122" s="92"/>
      <c r="D122" s="93" t="s">
        <v>95</v>
      </c>
      <c r="E122" s="94"/>
      <c r="F122" s="94" t="s">
        <v>1432</v>
      </c>
      <c r="H122" s="95">
        <v>49.6</v>
      </c>
      <c r="L122" s="92"/>
      <c r="M122" s="96"/>
      <c r="T122" s="97"/>
      <c r="AT122" s="98" t="s">
        <v>95</v>
      </c>
      <c r="AU122" s="98" t="s">
        <v>38</v>
      </c>
      <c r="AV122" s="98" t="s">
        <v>38</v>
      </c>
      <c r="AW122" s="98" t="s">
        <v>52</v>
      </c>
      <c r="AX122" s="98" t="s">
        <v>36</v>
      </c>
      <c r="AY122" s="98" t="s">
        <v>88</v>
      </c>
    </row>
    <row r="123" spans="2:65" s="6" customFormat="1" ht="15.75" customHeight="1">
      <c r="B123" s="16"/>
      <c r="C123" s="99" t="s">
        <v>114</v>
      </c>
      <c r="D123" s="99" t="s">
        <v>99</v>
      </c>
      <c r="E123" s="100" t="s">
        <v>100</v>
      </c>
      <c r="F123" s="101" t="s">
        <v>101</v>
      </c>
      <c r="G123" s="102" t="s">
        <v>102</v>
      </c>
      <c r="H123" s="103">
        <v>1.24</v>
      </c>
      <c r="I123" s="104"/>
      <c r="J123" s="104">
        <f>ROUND($I$123*$H$123,2)</f>
        <v>0</v>
      </c>
      <c r="K123" s="101"/>
      <c r="L123" s="105"/>
      <c r="M123" s="101"/>
      <c r="N123" s="106" t="s">
        <v>25</v>
      </c>
      <c r="O123" s="89">
        <v>0</v>
      </c>
      <c r="P123" s="89">
        <f>$O$123*$H$123</f>
        <v>0</v>
      </c>
      <c r="Q123" s="89">
        <v>1E-3</v>
      </c>
      <c r="R123" s="89">
        <f>$Q$123*$H$123</f>
        <v>1.24E-3</v>
      </c>
      <c r="S123" s="89">
        <v>0</v>
      </c>
      <c r="T123" s="90">
        <f>$S$123*$H$123</f>
        <v>0</v>
      </c>
      <c r="AR123" s="40" t="s">
        <v>103</v>
      </c>
      <c r="AT123" s="40" t="s">
        <v>99</v>
      </c>
      <c r="AU123" s="40" t="s">
        <v>38</v>
      </c>
      <c r="AY123" s="6" t="s">
        <v>88</v>
      </c>
      <c r="BE123" s="91">
        <f>IF($N$123="základní",$J$123,0)</f>
        <v>0</v>
      </c>
      <c r="BF123" s="91">
        <f>IF($N$123="snížená",$J$123,0)</f>
        <v>0</v>
      </c>
      <c r="BG123" s="91">
        <f>IF($N$123="zákl. přenesená",$J$123,0)</f>
        <v>0</v>
      </c>
      <c r="BH123" s="91">
        <f>IF($N$123="sníž. přenesená",$J$123,0)</f>
        <v>0</v>
      </c>
      <c r="BI123" s="91">
        <f>IF($N$123="nulová",$J$123,0)</f>
        <v>0</v>
      </c>
      <c r="BJ123" s="40" t="s">
        <v>37</v>
      </c>
      <c r="BK123" s="91">
        <f>ROUND($I$123*$H$123,2)</f>
        <v>0</v>
      </c>
      <c r="BL123" s="40" t="s">
        <v>94</v>
      </c>
      <c r="BM123" s="40" t="s">
        <v>1433</v>
      </c>
    </row>
    <row r="124" spans="2:65" s="6" customFormat="1" ht="15.75" customHeight="1">
      <c r="B124" s="92"/>
      <c r="D124" s="93" t="s">
        <v>95</v>
      </c>
      <c r="E124" s="94"/>
      <c r="F124" s="94" t="s">
        <v>1434</v>
      </c>
      <c r="H124" s="95">
        <v>49.6</v>
      </c>
      <c r="L124" s="92"/>
      <c r="M124" s="96"/>
      <c r="T124" s="97"/>
      <c r="AT124" s="98" t="s">
        <v>95</v>
      </c>
      <c r="AU124" s="98" t="s">
        <v>38</v>
      </c>
      <c r="AV124" s="98" t="s">
        <v>38</v>
      </c>
      <c r="AW124" s="98" t="s">
        <v>52</v>
      </c>
      <c r="AX124" s="98" t="s">
        <v>36</v>
      </c>
      <c r="AY124" s="98" t="s">
        <v>88</v>
      </c>
    </row>
    <row r="125" spans="2:65" s="6" customFormat="1" ht="15.75" customHeight="1">
      <c r="B125" s="92"/>
      <c r="D125" s="107" t="s">
        <v>95</v>
      </c>
      <c r="F125" s="94" t="s">
        <v>1435</v>
      </c>
      <c r="H125" s="95">
        <v>1.24</v>
      </c>
      <c r="L125" s="92"/>
      <c r="M125" s="96"/>
      <c r="T125" s="97"/>
      <c r="AT125" s="98" t="s">
        <v>95</v>
      </c>
      <c r="AU125" s="98" t="s">
        <v>38</v>
      </c>
      <c r="AV125" s="98" t="s">
        <v>38</v>
      </c>
      <c r="AW125" s="98" t="s">
        <v>36</v>
      </c>
      <c r="AX125" s="98" t="s">
        <v>37</v>
      </c>
      <c r="AY125" s="98" t="s">
        <v>88</v>
      </c>
    </row>
    <row r="126" spans="2:65" s="6" customFormat="1" ht="15.75" customHeight="1">
      <c r="B126" s="16"/>
      <c r="C126" s="81" t="s">
        <v>116</v>
      </c>
      <c r="D126" s="81" t="s">
        <v>90</v>
      </c>
      <c r="E126" s="82" t="s">
        <v>104</v>
      </c>
      <c r="F126" s="83" t="s">
        <v>105</v>
      </c>
      <c r="G126" s="84" t="s">
        <v>93</v>
      </c>
      <c r="H126" s="85">
        <v>49.6</v>
      </c>
      <c r="I126" s="86"/>
      <c r="J126" s="86">
        <f>ROUND($I$126*$H$126,2)</f>
        <v>0</v>
      </c>
      <c r="K126" s="83"/>
      <c r="L126" s="16"/>
      <c r="M126" s="87"/>
      <c r="N126" s="88" t="s">
        <v>25</v>
      </c>
      <c r="O126" s="89">
        <v>0.13</v>
      </c>
      <c r="P126" s="89">
        <f>$O$126*$H$126</f>
        <v>6.4480000000000004</v>
      </c>
      <c r="Q126" s="89">
        <v>0</v>
      </c>
      <c r="R126" s="89">
        <f>$Q$126*$H$126</f>
        <v>0</v>
      </c>
      <c r="S126" s="89">
        <v>0</v>
      </c>
      <c r="T126" s="90">
        <f>$S$126*$H$126</f>
        <v>0</v>
      </c>
      <c r="AR126" s="40" t="s">
        <v>94</v>
      </c>
      <c r="AT126" s="40" t="s">
        <v>90</v>
      </c>
      <c r="AU126" s="40" t="s">
        <v>38</v>
      </c>
      <c r="AY126" s="6" t="s">
        <v>88</v>
      </c>
      <c r="BE126" s="91">
        <f>IF($N$126="základní",$J$126,0)</f>
        <v>0</v>
      </c>
      <c r="BF126" s="91">
        <f>IF($N$126="snížená",$J$126,0)</f>
        <v>0</v>
      </c>
      <c r="BG126" s="91">
        <f>IF($N$126="zákl. přenesená",$J$126,0)</f>
        <v>0</v>
      </c>
      <c r="BH126" s="91">
        <f>IF($N$126="sníž. přenesená",$J$126,0)</f>
        <v>0</v>
      </c>
      <c r="BI126" s="91">
        <f>IF($N$126="nulová",$J$126,0)</f>
        <v>0</v>
      </c>
      <c r="BJ126" s="40" t="s">
        <v>37</v>
      </c>
      <c r="BK126" s="91">
        <f>ROUND($I$126*$H$126,2)</f>
        <v>0</v>
      </c>
      <c r="BL126" s="40" t="s">
        <v>94</v>
      </c>
      <c r="BM126" s="40" t="s">
        <v>1436</v>
      </c>
    </row>
    <row r="127" spans="2:65" s="70" customFormat="1" ht="30.75" customHeight="1">
      <c r="B127" s="71"/>
      <c r="D127" s="72" t="s">
        <v>35</v>
      </c>
      <c r="E127" s="79" t="s">
        <v>38</v>
      </c>
      <c r="F127" s="79" t="s">
        <v>581</v>
      </c>
      <c r="J127" s="80">
        <f>$BK$127</f>
        <v>0</v>
      </c>
      <c r="L127" s="71"/>
      <c r="M127" s="75"/>
      <c r="P127" s="76">
        <f>SUM($P$128:$P$132)</f>
        <v>1.8879359999999998</v>
      </c>
      <c r="R127" s="76">
        <f>SUM($R$128:$R$132)</f>
        <v>5.1997113599999993</v>
      </c>
      <c r="T127" s="77">
        <f>SUM($T$128:$T$132)</f>
        <v>0</v>
      </c>
      <c r="AR127" s="72" t="s">
        <v>37</v>
      </c>
      <c r="AT127" s="72" t="s">
        <v>35</v>
      </c>
      <c r="AU127" s="72" t="s">
        <v>37</v>
      </c>
      <c r="AY127" s="72" t="s">
        <v>88</v>
      </c>
      <c r="BK127" s="78">
        <f>SUM($BK$128:$BK$132)</f>
        <v>0</v>
      </c>
    </row>
    <row r="128" spans="2:65" s="6" customFormat="1" ht="15.75" customHeight="1">
      <c r="B128" s="16"/>
      <c r="C128" s="84" t="s">
        <v>119</v>
      </c>
      <c r="D128" s="84" t="s">
        <v>90</v>
      </c>
      <c r="E128" s="82" t="s">
        <v>1437</v>
      </c>
      <c r="F128" s="83" t="s">
        <v>1438</v>
      </c>
      <c r="G128" s="84" t="s">
        <v>110</v>
      </c>
      <c r="H128" s="85">
        <v>2.3039999999999998</v>
      </c>
      <c r="I128" s="86"/>
      <c r="J128" s="86">
        <f>ROUND($I$128*$H$128,2)</f>
        <v>0</v>
      </c>
      <c r="K128" s="83"/>
      <c r="L128" s="16"/>
      <c r="M128" s="87"/>
      <c r="N128" s="88" t="s">
        <v>25</v>
      </c>
      <c r="O128" s="89">
        <v>0.58399999999999996</v>
      </c>
      <c r="P128" s="89">
        <f>$O$128*$H$128</f>
        <v>1.3455359999999998</v>
      </c>
      <c r="Q128" s="89">
        <v>2.2563399999999998</v>
      </c>
      <c r="R128" s="89">
        <f>$Q$128*$H$128</f>
        <v>5.1986073599999996</v>
      </c>
      <c r="S128" s="89">
        <v>0</v>
      </c>
      <c r="T128" s="90">
        <f>$S$128*$H$128</f>
        <v>0</v>
      </c>
      <c r="AR128" s="40" t="s">
        <v>94</v>
      </c>
      <c r="AT128" s="40" t="s">
        <v>90</v>
      </c>
      <c r="AU128" s="40" t="s">
        <v>38</v>
      </c>
      <c r="AY128" s="40" t="s">
        <v>88</v>
      </c>
      <c r="BE128" s="91">
        <f>IF($N$128="základní",$J$128,0)</f>
        <v>0</v>
      </c>
      <c r="BF128" s="91">
        <f>IF($N$128="snížená",$J$128,0)</f>
        <v>0</v>
      </c>
      <c r="BG128" s="91">
        <f>IF($N$128="zákl. přenesená",$J$128,0)</f>
        <v>0</v>
      </c>
      <c r="BH128" s="91">
        <f>IF($N$128="sníž. přenesená",$J$128,0)</f>
        <v>0</v>
      </c>
      <c r="BI128" s="91">
        <f>IF($N$128="nulová",$J$128,0)</f>
        <v>0</v>
      </c>
      <c r="BJ128" s="40" t="s">
        <v>37</v>
      </c>
      <c r="BK128" s="91">
        <f>ROUND($I$128*$H$128,2)</f>
        <v>0</v>
      </c>
      <c r="BL128" s="40" t="s">
        <v>94</v>
      </c>
      <c r="BM128" s="40" t="s">
        <v>1439</v>
      </c>
    </row>
    <row r="129" spans="2:65" s="6" customFormat="1" ht="15.75" customHeight="1">
      <c r="B129" s="92"/>
      <c r="D129" s="93" t="s">
        <v>95</v>
      </c>
      <c r="E129" s="94"/>
      <c r="F129" s="94" t="s">
        <v>1440</v>
      </c>
      <c r="H129" s="95">
        <v>2.3039999999999998</v>
      </c>
      <c r="L129" s="92"/>
      <c r="M129" s="96"/>
      <c r="T129" s="97"/>
      <c r="AT129" s="98" t="s">
        <v>95</v>
      </c>
      <c r="AU129" s="98" t="s">
        <v>38</v>
      </c>
      <c r="AV129" s="98" t="s">
        <v>38</v>
      </c>
      <c r="AW129" s="98" t="s">
        <v>52</v>
      </c>
      <c r="AX129" s="98" t="s">
        <v>36</v>
      </c>
      <c r="AY129" s="98" t="s">
        <v>88</v>
      </c>
    </row>
    <row r="130" spans="2:65" s="6" customFormat="1" ht="15.75" customHeight="1">
      <c r="B130" s="16"/>
      <c r="C130" s="81" t="s">
        <v>122</v>
      </c>
      <c r="D130" s="81" t="s">
        <v>90</v>
      </c>
      <c r="E130" s="82" t="s">
        <v>1441</v>
      </c>
      <c r="F130" s="83" t="s">
        <v>1442</v>
      </c>
      <c r="G130" s="84" t="s">
        <v>93</v>
      </c>
      <c r="H130" s="85">
        <v>0.96</v>
      </c>
      <c r="I130" s="86"/>
      <c r="J130" s="86">
        <f>ROUND($I$130*$H$130,2)</f>
        <v>0</v>
      </c>
      <c r="K130" s="83"/>
      <c r="L130" s="16"/>
      <c r="M130" s="87"/>
      <c r="N130" s="88" t="s">
        <v>25</v>
      </c>
      <c r="O130" s="89">
        <v>0.36399999999999999</v>
      </c>
      <c r="P130" s="89">
        <f>$O$130*$H$130</f>
        <v>0.34943999999999997</v>
      </c>
      <c r="Q130" s="89">
        <v>1.15E-3</v>
      </c>
      <c r="R130" s="89">
        <f>$Q$130*$H$130</f>
        <v>1.1039999999999999E-3</v>
      </c>
      <c r="S130" s="89">
        <v>0</v>
      </c>
      <c r="T130" s="90">
        <f>$S$130*$H$130</f>
        <v>0</v>
      </c>
      <c r="AR130" s="40" t="s">
        <v>94</v>
      </c>
      <c r="AT130" s="40" t="s">
        <v>90</v>
      </c>
      <c r="AU130" s="40" t="s">
        <v>38</v>
      </c>
      <c r="AY130" s="6" t="s">
        <v>88</v>
      </c>
      <c r="BE130" s="91">
        <f>IF($N$130="základní",$J$130,0)</f>
        <v>0</v>
      </c>
      <c r="BF130" s="91">
        <f>IF($N$130="snížená",$J$130,0)</f>
        <v>0</v>
      </c>
      <c r="BG130" s="91">
        <f>IF($N$130="zákl. přenesená",$J$130,0)</f>
        <v>0</v>
      </c>
      <c r="BH130" s="91">
        <f>IF($N$130="sníž. přenesená",$J$130,0)</f>
        <v>0</v>
      </c>
      <c r="BI130" s="91">
        <f>IF($N$130="nulová",$J$130,0)</f>
        <v>0</v>
      </c>
      <c r="BJ130" s="40" t="s">
        <v>37</v>
      </c>
      <c r="BK130" s="91">
        <f>ROUND($I$130*$H$130,2)</f>
        <v>0</v>
      </c>
      <c r="BL130" s="40" t="s">
        <v>94</v>
      </c>
      <c r="BM130" s="40" t="s">
        <v>1443</v>
      </c>
    </row>
    <row r="131" spans="2:65" s="6" customFormat="1" ht="15.75" customHeight="1">
      <c r="B131" s="92"/>
      <c r="D131" s="93" t="s">
        <v>95</v>
      </c>
      <c r="E131" s="94"/>
      <c r="F131" s="94" t="s">
        <v>1444</v>
      </c>
      <c r="H131" s="95">
        <v>0.96</v>
      </c>
      <c r="L131" s="92"/>
      <c r="M131" s="96"/>
      <c r="T131" s="97"/>
      <c r="AT131" s="98" t="s">
        <v>95</v>
      </c>
      <c r="AU131" s="98" t="s">
        <v>38</v>
      </c>
      <c r="AV131" s="98" t="s">
        <v>38</v>
      </c>
      <c r="AW131" s="98" t="s">
        <v>52</v>
      </c>
      <c r="AX131" s="98" t="s">
        <v>36</v>
      </c>
      <c r="AY131" s="98" t="s">
        <v>88</v>
      </c>
    </row>
    <row r="132" spans="2:65" s="6" customFormat="1" ht="15.75" customHeight="1">
      <c r="B132" s="16"/>
      <c r="C132" s="81" t="s">
        <v>126</v>
      </c>
      <c r="D132" s="81" t="s">
        <v>90</v>
      </c>
      <c r="E132" s="82" t="s">
        <v>1445</v>
      </c>
      <c r="F132" s="83" t="s">
        <v>1446</v>
      </c>
      <c r="G132" s="84" t="s">
        <v>93</v>
      </c>
      <c r="H132" s="85">
        <v>0.96</v>
      </c>
      <c r="I132" s="86"/>
      <c r="J132" s="86">
        <f>ROUND($I$132*$H$132,2)</f>
        <v>0</v>
      </c>
      <c r="K132" s="83"/>
      <c r="L132" s="16"/>
      <c r="M132" s="87"/>
      <c r="N132" s="88" t="s">
        <v>25</v>
      </c>
      <c r="O132" s="89">
        <v>0.20100000000000001</v>
      </c>
      <c r="P132" s="89">
        <f>$O$132*$H$132</f>
        <v>0.19295999999999999</v>
      </c>
      <c r="Q132" s="89">
        <v>0</v>
      </c>
      <c r="R132" s="89">
        <f>$Q$132*$H$132</f>
        <v>0</v>
      </c>
      <c r="S132" s="89">
        <v>0</v>
      </c>
      <c r="T132" s="90">
        <f>$S$132*$H$132</f>
        <v>0</v>
      </c>
      <c r="AR132" s="40" t="s">
        <v>94</v>
      </c>
      <c r="AT132" s="40" t="s">
        <v>90</v>
      </c>
      <c r="AU132" s="40" t="s">
        <v>38</v>
      </c>
      <c r="AY132" s="6" t="s">
        <v>88</v>
      </c>
      <c r="BE132" s="91">
        <f>IF($N$132="základní",$J$132,0)</f>
        <v>0</v>
      </c>
      <c r="BF132" s="91">
        <f>IF($N$132="snížená",$J$132,0)</f>
        <v>0</v>
      </c>
      <c r="BG132" s="91">
        <f>IF($N$132="zákl. přenesená",$J$132,0)</f>
        <v>0</v>
      </c>
      <c r="BH132" s="91">
        <f>IF($N$132="sníž. přenesená",$J$132,0)</f>
        <v>0</v>
      </c>
      <c r="BI132" s="91">
        <f>IF($N$132="nulová",$J$132,0)</f>
        <v>0</v>
      </c>
      <c r="BJ132" s="40" t="s">
        <v>37</v>
      </c>
      <c r="BK132" s="91">
        <f>ROUND($I$132*$H$132,2)</f>
        <v>0</v>
      </c>
      <c r="BL132" s="40" t="s">
        <v>94</v>
      </c>
      <c r="BM132" s="40" t="s">
        <v>1447</v>
      </c>
    </row>
    <row r="133" spans="2:65" s="70" customFormat="1" ht="30.75" customHeight="1">
      <c r="B133" s="71"/>
      <c r="D133" s="72" t="s">
        <v>35</v>
      </c>
      <c r="E133" s="79" t="s">
        <v>109</v>
      </c>
      <c r="F133" s="79" t="s">
        <v>125</v>
      </c>
      <c r="J133" s="80">
        <f>$BK$133</f>
        <v>0</v>
      </c>
      <c r="L133" s="71"/>
      <c r="M133" s="75"/>
      <c r="P133" s="76">
        <f>SUM($P$134:$P$250)</f>
        <v>1355.1500739999999</v>
      </c>
      <c r="R133" s="76">
        <f>SUM($R$134:$R$250)</f>
        <v>31.452362089999987</v>
      </c>
      <c r="T133" s="77">
        <f>SUM($T$134:$T$250)</f>
        <v>0</v>
      </c>
      <c r="AR133" s="72" t="s">
        <v>37</v>
      </c>
      <c r="AT133" s="72" t="s">
        <v>35</v>
      </c>
      <c r="AU133" s="72" t="s">
        <v>37</v>
      </c>
      <c r="AY133" s="72" t="s">
        <v>88</v>
      </c>
      <c r="BK133" s="78">
        <f>SUM($BK$134:$BK$250)</f>
        <v>0</v>
      </c>
    </row>
    <row r="134" spans="2:65" s="6" customFormat="1" ht="27" customHeight="1">
      <c r="B134" s="16"/>
      <c r="C134" s="84" t="s">
        <v>4</v>
      </c>
      <c r="D134" s="84" t="s">
        <v>90</v>
      </c>
      <c r="E134" s="82" t="s">
        <v>127</v>
      </c>
      <c r="F134" s="83" t="s">
        <v>128</v>
      </c>
      <c r="G134" s="84" t="s">
        <v>93</v>
      </c>
      <c r="H134" s="85">
        <v>86.093999999999994</v>
      </c>
      <c r="I134" s="86"/>
      <c r="J134" s="86">
        <f>ROUND($I$134*$H$134,2)</f>
        <v>0</v>
      </c>
      <c r="K134" s="83"/>
      <c r="L134" s="16"/>
      <c r="M134" s="87"/>
      <c r="N134" s="88" t="s">
        <v>25</v>
      </c>
      <c r="O134" s="89">
        <v>0.998</v>
      </c>
      <c r="P134" s="89">
        <f>$O$134*$H$134</f>
        <v>85.921811999999989</v>
      </c>
      <c r="Q134" s="89">
        <v>5.731E-2</v>
      </c>
      <c r="R134" s="89">
        <f>$Q$134*$H$134</f>
        <v>4.9340471399999997</v>
      </c>
      <c r="S134" s="89">
        <v>0</v>
      </c>
      <c r="T134" s="90">
        <f>$S$134*$H$134</f>
        <v>0</v>
      </c>
      <c r="AR134" s="40" t="s">
        <v>94</v>
      </c>
      <c r="AT134" s="40" t="s">
        <v>90</v>
      </c>
      <c r="AU134" s="40" t="s">
        <v>38</v>
      </c>
      <c r="AY134" s="40" t="s">
        <v>88</v>
      </c>
      <c r="BE134" s="91">
        <f>IF($N$134="základní",$J$134,0)</f>
        <v>0</v>
      </c>
      <c r="BF134" s="91">
        <f>IF($N$134="snížená",$J$134,0)</f>
        <v>0</v>
      </c>
      <c r="BG134" s="91">
        <f>IF($N$134="zákl. přenesená",$J$134,0)</f>
        <v>0</v>
      </c>
      <c r="BH134" s="91">
        <f>IF($N$134="sníž. přenesená",$J$134,0)</f>
        <v>0</v>
      </c>
      <c r="BI134" s="91">
        <f>IF($N$134="nulová",$J$134,0)</f>
        <v>0</v>
      </c>
      <c r="BJ134" s="40" t="s">
        <v>37</v>
      </c>
      <c r="BK134" s="91">
        <f>ROUND($I$134*$H$134,2)</f>
        <v>0</v>
      </c>
      <c r="BL134" s="40" t="s">
        <v>94</v>
      </c>
      <c r="BM134" s="40" t="s">
        <v>1448</v>
      </c>
    </row>
    <row r="135" spans="2:65" s="6" customFormat="1" ht="15.75" customHeight="1">
      <c r="B135" s="108"/>
      <c r="D135" s="93" t="s">
        <v>95</v>
      </c>
      <c r="E135" s="110"/>
      <c r="F135" s="110" t="s">
        <v>622</v>
      </c>
      <c r="H135" s="109"/>
      <c r="L135" s="108"/>
      <c r="M135" s="111"/>
      <c r="T135" s="112"/>
      <c r="AT135" s="109" t="s">
        <v>95</v>
      </c>
      <c r="AU135" s="109" t="s">
        <v>38</v>
      </c>
      <c r="AV135" s="109" t="s">
        <v>37</v>
      </c>
      <c r="AW135" s="109" t="s">
        <v>52</v>
      </c>
      <c r="AX135" s="109" t="s">
        <v>36</v>
      </c>
      <c r="AY135" s="109" t="s">
        <v>88</v>
      </c>
    </row>
    <row r="136" spans="2:65" s="6" customFormat="1" ht="15.75" customHeight="1">
      <c r="B136" s="92"/>
      <c r="D136" s="107" t="s">
        <v>95</v>
      </c>
      <c r="E136" s="98"/>
      <c r="F136" s="94" t="s">
        <v>1449</v>
      </c>
      <c r="H136" s="95">
        <v>37.966500000000003</v>
      </c>
      <c r="L136" s="92"/>
      <c r="M136" s="96"/>
      <c r="T136" s="97"/>
      <c r="AT136" s="98" t="s">
        <v>95</v>
      </c>
      <c r="AU136" s="98" t="s">
        <v>38</v>
      </c>
      <c r="AV136" s="98" t="s">
        <v>38</v>
      </c>
      <c r="AW136" s="98" t="s">
        <v>52</v>
      </c>
      <c r="AX136" s="98" t="s">
        <v>36</v>
      </c>
      <c r="AY136" s="98" t="s">
        <v>88</v>
      </c>
    </row>
    <row r="137" spans="2:65" s="6" customFormat="1" ht="15.75" customHeight="1">
      <c r="B137" s="92"/>
      <c r="D137" s="107" t="s">
        <v>95</v>
      </c>
      <c r="E137" s="98"/>
      <c r="F137" s="94" t="s">
        <v>1450</v>
      </c>
      <c r="H137" s="95">
        <v>14.602499999999999</v>
      </c>
      <c r="L137" s="92"/>
      <c r="M137" s="96"/>
      <c r="T137" s="97"/>
      <c r="AT137" s="98" t="s">
        <v>95</v>
      </c>
      <c r="AU137" s="98" t="s">
        <v>38</v>
      </c>
      <c r="AV137" s="98" t="s">
        <v>38</v>
      </c>
      <c r="AW137" s="98" t="s">
        <v>52</v>
      </c>
      <c r="AX137" s="98" t="s">
        <v>36</v>
      </c>
      <c r="AY137" s="98" t="s">
        <v>88</v>
      </c>
    </row>
    <row r="138" spans="2:65" s="6" customFormat="1" ht="15.75" customHeight="1">
      <c r="B138" s="92"/>
      <c r="D138" s="107" t="s">
        <v>95</v>
      </c>
      <c r="E138" s="98"/>
      <c r="F138" s="94" t="s">
        <v>1451</v>
      </c>
      <c r="H138" s="95">
        <v>10.368</v>
      </c>
      <c r="L138" s="92"/>
      <c r="M138" s="96"/>
      <c r="T138" s="97"/>
      <c r="AT138" s="98" t="s">
        <v>95</v>
      </c>
      <c r="AU138" s="98" t="s">
        <v>38</v>
      </c>
      <c r="AV138" s="98" t="s">
        <v>38</v>
      </c>
      <c r="AW138" s="98" t="s">
        <v>52</v>
      </c>
      <c r="AX138" s="98" t="s">
        <v>36</v>
      </c>
      <c r="AY138" s="98" t="s">
        <v>88</v>
      </c>
    </row>
    <row r="139" spans="2:65" s="6" customFormat="1" ht="15.75" customHeight="1">
      <c r="B139" s="92"/>
      <c r="D139" s="107" t="s">
        <v>95</v>
      </c>
      <c r="E139" s="98"/>
      <c r="F139" s="94" t="s">
        <v>1452</v>
      </c>
      <c r="H139" s="95">
        <v>2.3849999999999998</v>
      </c>
      <c r="L139" s="92"/>
      <c r="M139" s="96"/>
      <c r="T139" s="97"/>
      <c r="AT139" s="98" t="s">
        <v>95</v>
      </c>
      <c r="AU139" s="98" t="s">
        <v>38</v>
      </c>
      <c r="AV139" s="98" t="s">
        <v>38</v>
      </c>
      <c r="AW139" s="98" t="s">
        <v>52</v>
      </c>
      <c r="AX139" s="98" t="s">
        <v>36</v>
      </c>
      <c r="AY139" s="98" t="s">
        <v>88</v>
      </c>
    </row>
    <row r="140" spans="2:65" s="6" customFormat="1" ht="15.75" customHeight="1">
      <c r="B140" s="92"/>
      <c r="D140" s="107" t="s">
        <v>95</v>
      </c>
      <c r="E140" s="98"/>
      <c r="F140" s="94" t="s">
        <v>1453</v>
      </c>
      <c r="H140" s="95">
        <v>4.8150000000000004</v>
      </c>
      <c r="L140" s="92"/>
      <c r="M140" s="96"/>
      <c r="T140" s="97"/>
      <c r="AT140" s="98" t="s">
        <v>95</v>
      </c>
      <c r="AU140" s="98" t="s">
        <v>38</v>
      </c>
      <c r="AV140" s="98" t="s">
        <v>38</v>
      </c>
      <c r="AW140" s="98" t="s">
        <v>52</v>
      </c>
      <c r="AX140" s="98" t="s">
        <v>36</v>
      </c>
      <c r="AY140" s="98" t="s">
        <v>88</v>
      </c>
    </row>
    <row r="141" spans="2:65" s="6" customFormat="1" ht="15.75" customHeight="1">
      <c r="B141" s="92"/>
      <c r="D141" s="107" t="s">
        <v>95</v>
      </c>
      <c r="E141" s="98"/>
      <c r="F141" s="94" t="s">
        <v>1454</v>
      </c>
      <c r="H141" s="95">
        <v>2.0249999999999999</v>
      </c>
      <c r="L141" s="92"/>
      <c r="M141" s="96"/>
      <c r="T141" s="97"/>
      <c r="AT141" s="98" t="s">
        <v>95</v>
      </c>
      <c r="AU141" s="98" t="s">
        <v>38</v>
      </c>
      <c r="AV141" s="98" t="s">
        <v>38</v>
      </c>
      <c r="AW141" s="98" t="s">
        <v>52</v>
      </c>
      <c r="AX141" s="98" t="s">
        <v>36</v>
      </c>
      <c r="AY141" s="98" t="s">
        <v>88</v>
      </c>
    </row>
    <row r="142" spans="2:65" s="6" customFormat="1" ht="15.75" customHeight="1">
      <c r="B142" s="92"/>
      <c r="D142" s="107" t="s">
        <v>95</v>
      </c>
      <c r="E142" s="98"/>
      <c r="F142" s="94" t="s">
        <v>1455</v>
      </c>
      <c r="H142" s="95">
        <v>2.5379999999999998</v>
      </c>
      <c r="L142" s="92"/>
      <c r="M142" s="96"/>
      <c r="T142" s="97"/>
      <c r="AT142" s="98" t="s">
        <v>95</v>
      </c>
      <c r="AU142" s="98" t="s">
        <v>38</v>
      </c>
      <c r="AV142" s="98" t="s">
        <v>38</v>
      </c>
      <c r="AW142" s="98" t="s">
        <v>52</v>
      </c>
      <c r="AX142" s="98" t="s">
        <v>36</v>
      </c>
      <c r="AY142" s="98" t="s">
        <v>88</v>
      </c>
    </row>
    <row r="143" spans="2:65" s="6" customFormat="1" ht="15.75" customHeight="1">
      <c r="B143" s="92"/>
      <c r="D143" s="107" t="s">
        <v>95</v>
      </c>
      <c r="E143" s="98"/>
      <c r="F143" s="94" t="s">
        <v>1455</v>
      </c>
      <c r="H143" s="95">
        <v>2.5379999999999998</v>
      </c>
      <c r="L143" s="92"/>
      <c r="M143" s="96"/>
      <c r="T143" s="97"/>
      <c r="AT143" s="98" t="s">
        <v>95</v>
      </c>
      <c r="AU143" s="98" t="s">
        <v>38</v>
      </c>
      <c r="AV143" s="98" t="s">
        <v>38</v>
      </c>
      <c r="AW143" s="98" t="s">
        <v>52</v>
      </c>
      <c r="AX143" s="98" t="s">
        <v>36</v>
      </c>
      <c r="AY143" s="98" t="s">
        <v>88</v>
      </c>
    </row>
    <row r="144" spans="2:65" s="6" customFormat="1" ht="15.75" customHeight="1">
      <c r="B144" s="92"/>
      <c r="D144" s="107" t="s">
        <v>95</v>
      </c>
      <c r="E144" s="98"/>
      <c r="F144" s="94" t="s">
        <v>1456</v>
      </c>
      <c r="H144" s="95">
        <v>5.0759999999999996</v>
      </c>
      <c r="L144" s="92"/>
      <c r="M144" s="96"/>
      <c r="T144" s="97"/>
      <c r="AT144" s="98" t="s">
        <v>95</v>
      </c>
      <c r="AU144" s="98" t="s">
        <v>38</v>
      </c>
      <c r="AV144" s="98" t="s">
        <v>38</v>
      </c>
      <c r="AW144" s="98" t="s">
        <v>52</v>
      </c>
      <c r="AX144" s="98" t="s">
        <v>36</v>
      </c>
      <c r="AY144" s="98" t="s">
        <v>88</v>
      </c>
    </row>
    <row r="145" spans="2:65" s="6" customFormat="1" ht="15.75" customHeight="1">
      <c r="B145" s="92"/>
      <c r="D145" s="107" t="s">
        <v>95</v>
      </c>
      <c r="E145" s="98"/>
      <c r="F145" s="94" t="s">
        <v>1457</v>
      </c>
      <c r="H145" s="95">
        <v>3.78</v>
      </c>
      <c r="L145" s="92"/>
      <c r="M145" s="96"/>
      <c r="T145" s="97"/>
      <c r="AT145" s="98" t="s">
        <v>95</v>
      </c>
      <c r="AU145" s="98" t="s">
        <v>38</v>
      </c>
      <c r="AV145" s="98" t="s">
        <v>38</v>
      </c>
      <c r="AW145" s="98" t="s">
        <v>52</v>
      </c>
      <c r="AX145" s="98" t="s">
        <v>36</v>
      </c>
      <c r="AY145" s="98" t="s">
        <v>88</v>
      </c>
    </row>
    <row r="146" spans="2:65" s="6" customFormat="1" ht="15.75" customHeight="1">
      <c r="B146" s="16"/>
      <c r="C146" s="81" t="s">
        <v>129</v>
      </c>
      <c r="D146" s="81" t="s">
        <v>90</v>
      </c>
      <c r="E146" s="82" t="s">
        <v>131</v>
      </c>
      <c r="F146" s="83" t="s">
        <v>132</v>
      </c>
      <c r="G146" s="84" t="s">
        <v>93</v>
      </c>
      <c r="H146" s="85">
        <v>460.17599999999999</v>
      </c>
      <c r="I146" s="86"/>
      <c r="J146" s="86">
        <f>ROUND($I$146*$H$146,2)</f>
        <v>0</v>
      </c>
      <c r="K146" s="83"/>
      <c r="L146" s="16"/>
      <c r="M146" s="87"/>
      <c r="N146" s="88" t="s">
        <v>25</v>
      </c>
      <c r="O146" s="89">
        <v>0.23</v>
      </c>
      <c r="P146" s="89">
        <f>$O$146*$H$146</f>
        <v>105.84048</v>
      </c>
      <c r="Q146" s="89">
        <v>2.5000000000000001E-3</v>
      </c>
      <c r="R146" s="89">
        <f>$Q$146*$H$146</f>
        <v>1.1504399999999999</v>
      </c>
      <c r="S146" s="89">
        <v>0</v>
      </c>
      <c r="T146" s="90">
        <f>$S$146*$H$146</f>
        <v>0</v>
      </c>
      <c r="AR146" s="40" t="s">
        <v>94</v>
      </c>
      <c r="AT146" s="40" t="s">
        <v>90</v>
      </c>
      <c r="AU146" s="40" t="s">
        <v>38</v>
      </c>
      <c r="AY146" s="6" t="s">
        <v>88</v>
      </c>
      <c r="BE146" s="91">
        <f>IF($N$146="základní",$J$146,0)</f>
        <v>0</v>
      </c>
      <c r="BF146" s="91">
        <f>IF($N$146="snížená",$J$146,0)</f>
        <v>0</v>
      </c>
      <c r="BG146" s="91">
        <f>IF($N$146="zákl. přenesená",$J$146,0)</f>
        <v>0</v>
      </c>
      <c r="BH146" s="91">
        <f>IF($N$146="sníž. přenesená",$J$146,0)</f>
        <v>0</v>
      </c>
      <c r="BI146" s="91">
        <f>IF($N$146="nulová",$J$146,0)</f>
        <v>0</v>
      </c>
      <c r="BJ146" s="40" t="s">
        <v>37</v>
      </c>
      <c r="BK146" s="91">
        <f>ROUND($I$146*$H$146,2)</f>
        <v>0</v>
      </c>
      <c r="BL146" s="40" t="s">
        <v>94</v>
      </c>
      <c r="BM146" s="40" t="s">
        <v>1458</v>
      </c>
    </row>
    <row r="147" spans="2:65" s="6" customFormat="1" ht="15.75" customHeight="1">
      <c r="B147" s="92"/>
      <c r="D147" s="93" t="s">
        <v>95</v>
      </c>
      <c r="E147" s="94"/>
      <c r="F147" s="94" t="s">
        <v>1459</v>
      </c>
      <c r="H147" s="95">
        <v>138.25</v>
      </c>
      <c r="L147" s="92"/>
      <c r="M147" s="96"/>
      <c r="T147" s="97"/>
      <c r="AT147" s="98" t="s">
        <v>95</v>
      </c>
      <c r="AU147" s="98" t="s">
        <v>38</v>
      </c>
      <c r="AV147" s="98" t="s">
        <v>38</v>
      </c>
      <c r="AW147" s="98" t="s">
        <v>52</v>
      </c>
      <c r="AX147" s="98" t="s">
        <v>36</v>
      </c>
      <c r="AY147" s="98" t="s">
        <v>88</v>
      </c>
    </row>
    <row r="148" spans="2:65" s="6" customFormat="1" ht="15.75" customHeight="1">
      <c r="B148" s="92"/>
      <c r="D148" s="107" t="s">
        <v>95</v>
      </c>
      <c r="E148" s="98"/>
      <c r="F148" s="94" t="s">
        <v>1460</v>
      </c>
      <c r="H148" s="95">
        <v>151.24</v>
      </c>
      <c r="L148" s="92"/>
      <c r="M148" s="96"/>
      <c r="T148" s="97"/>
      <c r="AT148" s="98" t="s">
        <v>95</v>
      </c>
      <c r="AU148" s="98" t="s">
        <v>38</v>
      </c>
      <c r="AV148" s="98" t="s">
        <v>38</v>
      </c>
      <c r="AW148" s="98" t="s">
        <v>52</v>
      </c>
      <c r="AX148" s="98" t="s">
        <v>36</v>
      </c>
      <c r="AY148" s="98" t="s">
        <v>88</v>
      </c>
    </row>
    <row r="149" spans="2:65" s="6" customFormat="1" ht="15.75" customHeight="1">
      <c r="B149" s="92"/>
      <c r="D149" s="107" t="s">
        <v>95</v>
      </c>
      <c r="E149" s="98"/>
      <c r="F149" s="94" t="s">
        <v>1461</v>
      </c>
      <c r="H149" s="95">
        <v>126.16</v>
      </c>
      <c r="L149" s="92"/>
      <c r="M149" s="96"/>
      <c r="T149" s="97"/>
      <c r="AT149" s="98" t="s">
        <v>95</v>
      </c>
      <c r="AU149" s="98" t="s">
        <v>38</v>
      </c>
      <c r="AV149" s="98" t="s">
        <v>38</v>
      </c>
      <c r="AW149" s="98" t="s">
        <v>52</v>
      </c>
      <c r="AX149" s="98" t="s">
        <v>36</v>
      </c>
      <c r="AY149" s="98" t="s">
        <v>88</v>
      </c>
    </row>
    <row r="150" spans="2:65" s="6" customFormat="1" ht="15.75" customHeight="1">
      <c r="B150" s="92"/>
      <c r="D150" s="107" t="s">
        <v>95</v>
      </c>
      <c r="E150" s="98"/>
      <c r="F150" s="94" t="s">
        <v>1462</v>
      </c>
      <c r="H150" s="95">
        <v>135.38999999999999</v>
      </c>
      <c r="L150" s="92"/>
      <c r="M150" s="96"/>
      <c r="T150" s="97"/>
      <c r="AT150" s="98" t="s">
        <v>95</v>
      </c>
      <c r="AU150" s="98" t="s">
        <v>38</v>
      </c>
      <c r="AV150" s="98" t="s">
        <v>38</v>
      </c>
      <c r="AW150" s="98" t="s">
        <v>52</v>
      </c>
      <c r="AX150" s="98" t="s">
        <v>36</v>
      </c>
      <c r="AY150" s="98" t="s">
        <v>88</v>
      </c>
    </row>
    <row r="151" spans="2:65" s="6" customFormat="1" ht="15.75" customHeight="1">
      <c r="B151" s="92"/>
      <c r="D151" s="107" t="s">
        <v>95</v>
      </c>
      <c r="E151" s="98"/>
      <c r="F151" s="94" t="s">
        <v>1463</v>
      </c>
      <c r="H151" s="95">
        <v>-114.63554999999999</v>
      </c>
      <c r="L151" s="92"/>
      <c r="M151" s="96"/>
      <c r="T151" s="97"/>
      <c r="AT151" s="98" t="s">
        <v>95</v>
      </c>
      <c r="AU151" s="98" t="s">
        <v>38</v>
      </c>
      <c r="AV151" s="98" t="s">
        <v>38</v>
      </c>
      <c r="AW151" s="98" t="s">
        <v>52</v>
      </c>
      <c r="AX151" s="98" t="s">
        <v>36</v>
      </c>
      <c r="AY151" s="98" t="s">
        <v>88</v>
      </c>
    </row>
    <row r="152" spans="2:65" s="6" customFormat="1" ht="15.75" customHeight="1">
      <c r="B152" s="92"/>
      <c r="D152" s="107" t="s">
        <v>95</v>
      </c>
      <c r="E152" s="98"/>
      <c r="F152" s="94" t="s">
        <v>1464</v>
      </c>
      <c r="H152" s="95">
        <v>-6.84</v>
      </c>
      <c r="L152" s="92"/>
      <c r="M152" s="96"/>
      <c r="T152" s="97"/>
      <c r="AT152" s="98" t="s">
        <v>95</v>
      </c>
      <c r="AU152" s="98" t="s">
        <v>38</v>
      </c>
      <c r="AV152" s="98" t="s">
        <v>38</v>
      </c>
      <c r="AW152" s="98" t="s">
        <v>52</v>
      </c>
      <c r="AX152" s="98" t="s">
        <v>36</v>
      </c>
      <c r="AY152" s="98" t="s">
        <v>88</v>
      </c>
    </row>
    <row r="153" spans="2:65" s="6" customFormat="1" ht="15.75" customHeight="1">
      <c r="B153" s="108"/>
      <c r="D153" s="107" t="s">
        <v>95</v>
      </c>
      <c r="E153" s="109"/>
      <c r="F153" s="110" t="s">
        <v>1465</v>
      </c>
      <c r="H153" s="109"/>
      <c r="L153" s="108"/>
      <c r="M153" s="111"/>
      <c r="T153" s="112"/>
      <c r="AT153" s="109" t="s">
        <v>95</v>
      </c>
      <c r="AU153" s="109" t="s">
        <v>38</v>
      </c>
      <c r="AV153" s="109" t="s">
        <v>37</v>
      </c>
      <c r="AW153" s="109" t="s">
        <v>52</v>
      </c>
      <c r="AX153" s="109" t="s">
        <v>36</v>
      </c>
      <c r="AY153" s="109" t="s">
        <v>88</v>
      </c>
    </row>
    <row r="154" spans="2:65" s="6" customFormat="1" ht="15.75" customHeight="1">
      <c r="B154" s="92"/>
      <c r="D154" s="107" t="s">
        <v>95</v>
      </c>
      <c r="E154" s="98"/>
      <c r="F154" s="94" t="s">
        <v>1466</v>
      </c>
      <c r="H154" s="95">
        <v>13.4992</v>
      </c>
      <c r="L154" s="92"/>
      <c r="M154" s="96"/>
      <c r="T154" s="97"/>
      <c r="AT154" s="98" t="s">
        <v>95</v>
      </c>
      <c r="AU154" s="98" t="s">
        <v>38</v>
      </c>
      <c r="AV154" s="98" t="s">
        <v>38</v>
      </c>
      <c r="AW154" s="98" t="s">
        <v>52</v>
      </c>
      <c r="AX154" s="98" t="s">
        <v>36</v>
      </c>
      <c r="AY154" s="98" t="s">
        <v>88</v>
      </c>
    </row>
    <row r="155" spans="2:65" s="6" customFormat="1" ht="15.75" customHeight="1">
      <c r="B155" s="92"/>
      <c r="D155" s="107" t="s">
        <v>95</v>
      </c>
      <c r="E155" s="98"/>
      <c r="F155" s="94" t="s">
        <v>1467</v>
      </c>
      <c r="H155" s="95">
        <v>5.1920000000000002</v>
      </c>
      <c r="L155" s="92"/>
      <c r="M155" s="96"/>
      <c r="T155" s="97"/>
      <c r="AT155" s="98" t="s">
        <v>95</v>
      </c>
      <c r="AU155" s="98" t="s">
        <v>38</v>
      </c>
      <c r="AV155" s="98" t="s">
        <v>38</v>
      </c>
      <c r="AW155" s="98" t="s">
        <v>52</v>
      </c>
      <c r="AX155" s="98" t="s">
        <v>36</v>
      </c>
      <c r="AY155" s="98" t="s">
        <v>88</v>
      </c>
    </row>
    <row r="156" spans="2:65" s="6" customFormat="1" ht="15.75" customHeight="1">
      <c r="B156" s="92"/>
      <c r="D156" s="107" t="s">
        <v>95</v>
      </c>
      <c r="E156" s="98"/>
      <c r="F156" s="94" t="s">
        <v>1468</v>
      </c>
      <c r="H156" s="95">
        <v>3.6863999999999999</v>
      </c>
      <c r="L156" s="92"/>
      <c r="M156" s="96"/>
      <c r="T156" s="97"/>
      <c r="AT156" s="98" t="s">
        <v>95</v>
      </c>
      <c r="AU156" s="98" t="s">
        <v>38</v>
      </c>
      <c r="AV156" s="98" t="s">
        <v>38</v>
      </c>
      <c r="AW156" s="98" t="s">
        <v>52</v>
      </c>
      <c r="AX156" s="98" t="s">
        <v>36</v>
      </c>
      <c r="AY156" s="98" t="s">
        <v>88</v>
      </c>
    </row>
    <row r="157" spans="2:65" s="6" customFormat="1" ht="15.75" customHeight="1">
      <c r="B157" s="92"/>
      <c r="D157" s="107" t="s">
        <v>95</v>
      </c>
      <c r="E157" s="98"/>
      <c r="F157" s="94" t="s">
        <v>1469</v>
      </c>
      <c r="H157" s="95">
        <v>0.84799999999999998</v>
      </c>
      <c r="L157" s="92"/>
      <c r="M157" s="96"/>
      <c r="T157" s="97"/>
      <c r="AT157" s="98" t="s">
        <v>95</v>
      </c>
      <c r="AU157" s="98" t="s">
        <v>38</v>
      </c>
      <c r="AV157" s="98" t="s">
        <v>38</v>
      </c>
      <c r="AW157" s="98" t="s">
        <v>52</v>
      </c>
      <c r="AX157" s="98" t="s">
        <v>36</v>
      </c>
      <c r="AY157" s="98" t="s">
        <v>88</v>
      </c>
    </row>
    <row r="158" spans="2:65" s="6" customFormat="1" ht="15.75" customHeight="1">
      <c r="B158" s="92"/>
      <c r="D158" s="107" t="s">
        <v>95</v>
      </c>
      <c r="E158" s="98"/>
      <c r="F158" s="94" t="s">
        <v>1470</v>
      </c>
      <c r="H158" s="95">
        <v>1.712</v>
      </c>
      <c r="L158" s="92"/>
      <c r="M158" s="96"/>
      <c r="T158" s="97"/>
      <c r="AT158" s="98" t="s">
        <v>95</v>
      </c>
      <c r="AU158" s="98" t="s">
        <v>38</v>
      </c>
      <c r="AV158" s="98" t="s">
        <v>38</v>
      </c>
      <c r="AW158" s="98" t="s">
        <v>52</v>
      </c>
      <c r="AX158" s="98" t="s">
        <v>36</v>
      </c>
      <c r="AY158" s="98" t="s">
        <v>88</v>
      </c>
    </row>
    <row r="159" spans="2:65" s="6" customFormat="1" ht="15.75" customHeight="1">
      <c r="B159" s="92"/>
      <c r="D159" s="107" t="s">
        <v>95</v>
      </c>
      <c r="E159" s="98"/>
      <c r="F159" s="94" t="s">
        <v>1471</v>
      </c>
      <c r="H159" s="95">
        <v>0.72</v>
      </c>
      <c r="L159" s="92"/>
      <c r="M159" s="96"/>
      <c r="T159" s="97"/>
      <c r="AT159" s="98" t="s">
        <v>95</v>
      </c>
      <c r="AU159" s="98" t="s">
        <v>38</v>
      </c>
      <c r="AV159" s="98" t="s">
        <v>38</v>
      </c>
      <c r="AW159" s="98" t="s">
        <v>52</v>
      </c>
      <c r="AX159" s="98" t="s">
        <v>36</v>
      </c>
      <c r="AY159" s="98" t="s">
        <v>88</v>
      </c>
    </row>
    <row r="160" spans="2:65" s="6" customFormat="1" ht="15.75" customHeight="1">
      <c r="B160" s="92"/>
      <c r="D160" s="107" t="s">
        <v>95</v>
      </c>
      <c r="E160" s="98"/>
      <c r="F160" s="94" t="s">
        <v>1472</v>
      </c>
      <c r="H160" s="95">
        <v>0.90239999999999998</v>
      </c>
      <c r="L160" s="92"/>
      <c r="M160" s="96"/>
      <c r="T160" s="97"/>
      <c r="AT160" s="98" t="s">
        <v>95</v>
      </c>
      <c r="AU160" s="98" t="s">
        <v>38</v>
      </c>
      <c r="AV160" s="98" t="s">
        <v>38</v>
      </c>
      <c r="AW160" s="98" t="s">
        <v>52</v>
      </c>
      <c r="AX160" s="98" t="s">
        <v>36</v>
      </c>
      <c r="AY160" s="98" t="s">
        <v>88</v>
      </c>
    </row>
    <row r="161" spans="2:65" s="6" customFormat="1" ht="15.75" customHeight="1">
      <c r="B161" s="92"/>
      <c r="D161" s="107" t="s">
        <v>95</v>
      </c>
      <c r="E161" s="98"/>
      <c r="F161" s="94" t="s">
        <v>1472</v>
      </c>
      <c r="H161" s="95">
        <v>0.90239999999999998</v>
      </c>
      <c r="L161" s="92"/>
      <c r="M161" s="96"/>
      <c r="T161" s="97"/>
      <c r="AT161" s="98" t="s">
        <v>95</v>
      </c>
      <c r="AU161" s="98" t="s">
        <v>38</v>
      </c>
      <c r="AV161" s="98" t="s">
        <v>38</v>
      </c>
      <c r="AW161" s="98" t="s">
        <v>52</v>
      </c>
      <c r="AX161" s="98" t="s">
        <v>36</v>
      </c>
      <c r="AY161" s="98" t="s">
        <v>88</v>
      </c>
    </row>
    <row r="162" spans="2:65" s="6" customFormat="1" ht="15.75" customHeight="1">
      <c r="B162" s="92"/>
      <c r="D162" s="107" t="s">
        <v>95</v>
      </c>
      <c r="E162" s="98"/>
      <c r="F162" s="94" t="s">
        <v>1473</v>
      </c>
      <c r="H162" s="95">
        <v>1.8048</v>
      </c>
      <c r="L162" s="92"/>
      <c r="M162" s="96"/>
      <c r="T162" s="97"/>
      <c r="AT162" s="98" t="s">
        <v>95</v>
      </c>
      <c r="AU162" s="98" t="s">
        <v>38</v>
      </c>
      <c r="AV162" s="98" t="s">
        <v>38</v>
      </c>
      <c r="AW162" s="98" t="s">
        <v>52</v>
      </c>
      <c r="AX162" s="98" t="s">
        <v>36</v>
      </c>
      <c r="AY162" s="98" t="s">
        <v>88</v>
      </c>
    </row>
    <row r="163" spans="2:65" s="6" customFormat="1" ht="15.75" customHeight="1">
      <c r="B163" s="92"/>
      <c r="D163" s="107" t="s">
        <v>95</v>
      </c>
      <c r="E163" s="98"/>
      <c r="F163" s="94" t="s">
        <v>1474</v>
      </c>
      <c r="H163" s="95">
        <v>1.3440000000000001</v>
      </c>
      <c r="L163" s="92"/>
      <c r="M163" s="96"/>
      <c r="T163" s="97"/>
      <c r="AT163" s="98" t="s">
        <v>95</v>
      </c>
      <c r="AU163" s="98" t="s">
        <v>38</v>
      </c>
      <c r="AV163" s="98" t="s">
        <v>38</v>
      </c>
      <c r="AW163" s="98" t="s">
        <v>52</v>
      </c>
      <c r="AX163" s="98" t="s">
        <v>36</v>
      </c>
      <c r="AY163" s="98" t="s">
        <v>88</v>
      </c>
    </row>
    <row r="164" spans="2:65" s="6" customFormat="1" ht="15.75" customHeight="1">
      <c r="B164" s="16"/>
      <c r="C164" s="81" t="s">
        <v>130</v>
      </c>
      <c r="D164" s="81" t="s">
        <v>90</v>
      </c>
      <c r="E164" s="82" t="s">
        <v>665</v>
      </c>
      <c r="F164" s="83" t="s">
        <v>666</v>
      </c>
      <c r="G164" s="84" t="s">
        <v>93</v>
      </c>
      <c r="H164" s="85">
        <v>24.728000000000002</v>
      </c>
      <c r="I164" s="86"/>
      <c r="J164" s="86">
        <f>ROUND($I$164*$H$164,2)</f>
        <v>0</v>
      </c>
      <c r="K164" s="83"/>
      <c r="L164" s="16"/>
      <c r="M164" s="87"/>
      <c r="N164" s="88" t="s">
        <v>25</v>
      </c>
      <c r="O164" s="89">
        <v>0.91100000000000003</v>
      </c>
      <c r="P164" s="89">
        <f>$O$164*$H$164</f>
        <v>22.527208000000002</v>
      </c>
      <c r="Q164" s="89">
        <v>6.2500000000000003E-3</v>
      </c>
      <c r="R164" s="89">
        <f>$Q$164*$H$164</f>
        <v>0.15455000000000002</v>
      </c>
      <c r="S164" s="89">
        <v>0</v>
      </c>
      <c r="T164" s="90">
        <f>$S$164*$H$164</f>
        <v>0</v>
      </c>
      <c r="AR164" s="40" t="s">
        <v>94</v>
      </c>
      <c r="AT164" s="40" t="s">
        <v>90</v>
      </c>
      <c r="AU164" s="40" t="s">
        <v>38</v>
      </c>
      <c r="AY164" s="6" t="s">
        <v>88</v>
      </c>
      <c r="BE164" s="91">
        <f>IF($N$164="základní",$J$164,0)</f>
        <v>0</v>
      </c>
      <c r="BF164" s="91">
        <f>IF($N$164="snížená",$J$164,0)</f>
        <v>0</v>
      </c>
      <c r="BG164" s="91">
        <f>IF($N$164="zákl. přenesená",$J$164,0)</f>
        <v>0</v>
      </c>
      <c r="BH164" s="91">
        <f>IF($N$164="sníž. přenesená",$J$164,0)</f>
        <v>0</v>
      </c>
      <c r="BI164" s="91">
        <f>IF($N$164="nulová",$J$164,0)</f>
        <v>0</v>
      </c>
      <c r="BJ164" s="40" t="s">
        <v>37</v>
      </c>
      <c r="BK164" s="91">
        <f>ROUND($I$164*$H$164,2)</f>
        <v>0</v>
      </c>
      <c r="BL164" s="40" t="s">
        <v>94</v>
      </c>
      <c r="BM164" s="40" t="s">
        <v>1475</v>
      </c>
    </row>
    <row r="165" spans="2:65" s="6" customFormat="1" ht="15.75" customHeight="1">
      <c r="B165" s="108"/>
      <c r="D165" s="93" t="s">
        <v>95</v>
      </c>
      <c r="E165" s="110"/>
      <c r="F165" s="110" t="s">
        <v>521</v>
      </c>
      <c r="H165" s="109"/>
      <c r="L165" s="108"/>
      <c r="M165" s="111"/>
      <c r="T165" s="112"/>
      <c r="AT165" s="109" t="s">
        <v>95</v>
      </c>
      <c r="AU165" s="109" t="s">
        <v>38</v>
      </c>
      <c r="AV165" s="109" t="s">
        <v>37</v>
      </c>
      <c r="AW165" s="109" t="s">
        <v>52</v>
      </c>
      <c r="AX165" s="109" t="s">
        <v>36</v>
      </c>
      <c r="AY165" s="109" t="s">
        <v>88</v>
      </c>
    </row>
    <row r="166" spans="2:65" s="6" customFormat="1" ht="15.75" customHeight="1">
      <c r="B166" s="92"/>
      <c r="D166" s="107" t="s">
        <v>95</v>
      </c>
      <c r="E166" s="98"/>
      <c r="F166" s="94" t="s">
        <v>1476</v>
      </c>
      <c r="H166" s="95">
        <v>2.4674999999999998</v>
      </c>
      <c r="L166" s="92"/>
      <c r="M166" s="96"/>
      <c r="T166" s="97"/>
      <c r="AT166" s="98" t="s">
        <v>95</v>
      </c>
      <c r="AU166" s="98" t="s">
        <v>38</v>
      </c>
      <c r="AV166" s="98" t="s">
        <v>38</v>
      </c>
      <c r="AW166" s="98" t="s">
        <v>52</v>
      </c>
      <c r="AX166" s="98" t="s">
        <v>36</v>
      </c>
      <c r="AY166" s="98" t="s">
        <v>88</v>
      </c>
    </row>
    <row r="167" spans="2:65" s="6" customFormat="1" ht="15.75" customHeight="1">
      <c r="B167" s="92"/>
      <c r="D167" s="107" t="s">
        <v>95</v>
      </c>
      <c r="E167" s="98"/>
      <c r="F167" s="94" t="s">
        <v>1477</v>
      </c>
      <c r="H167" s="95">
        <v>11.94</v>
      </c>
      <c r="L167" s="92"/>
      <c r="M167" s="96"/>
      <c r="T167" s="97"/>
      <c r="AT167" s="98" t="s">
        <v>95</v>
      </c>
      <c r="AU167" s="98" t="s">
        <v>38</v>
      </c>
      <c r="AV167" s="98" t="s">
        <v>38</v>
      </c>
      <c r="AW167" s="98" t="s">
        <v>52</v>
      </c>
      <c r="AX167" s="98" t="s">
        <v>36</v>
      </c>
      <c r="AY167" s="98" t="s">
        <v>88</v>
      </c>
    </row>
    <row r="168" spans="2:65" s="6" customFormat="1" ht="15.75" customHeight="1">
      <c r="B168" s="92"/>
      <c r="D168" s="107" t="s">
        <v>95</v>
      </c>
      <c r="E168" s="98"/>
      <c r="F168" s="94" t="s">
        <v>1478</v>
      </c>
      <c r="H168" s="95">
        <v>4.9950000000000001</v>
      </c>
      <c r="L168" s="92"/>
      <c r="M168" s="96"/>
      <c r="T168" s="97"/>
      <c r="AT168" s="98" t="s">
        <v>95</v>
      </c>
      <c r="AU168" s="98" t="s">
        <v>38</v>
      </c>
      <c r="AV168" s="98" t="s">
        <v>38</v>
      </c>
      <c r="AW168" s="98" t="s">
        <v>52</v>
      </c>
      <c r="AX168" s="98" t="s">
        <v>36</v>
      </c>
      <c r="AY168" s="98" t="s">
        <v>88</v>
      </c>
    </row>
    <row r="169" spans="2:65" s="6" customFormat="1" ht="15.75" customHeight="1">
      <c r="B169" s="92"/>
      <c r="D169" s="107" t="s">
        <v>95</v>
      </c>
      <c r="E169" s="98"/>
      <c r="F169" s="94" t="s">
        <v>1479</v>
      </c>
      <c r="H169" s="95">
        <v>5.3250000000000002</v>
      </c>
      <c r="L169" s="92"/>
      <c r="M169" s="96"/>
      <c r="T169" s="97"/>
      <c r="AT169" s="98" t="s">
        <v>95</v>
      </c>
      <c r="AU169" s="98" t="s">
        <v>38</v>
      </c>
      <c r="AV169" s="98" t="s">
        <v>38</v>
      </c>
      <c r="AW169" s="98" t="s">
        <v>52</v>
      </c>
      <c r="AX169" s="98" t="s">
        <v>36</v>
      </c>
      <c r="AY169" s="98" t="s">
        <v>88</v>
      </c>
    </row>
    <row r="170" spans="2:65" s="6" customFormat="1" ht="15.75" customHeight="1">
      <c r="B170" s="16"/>
      <c r="C170" s="81" t="s">
        <v>134</v>
      </c>
      <c r="D170" s="81" t="s">
        <v>90</v>
      </c>
      <c r="E170" s="82" t="s">
        <v>135</v>
      </c>
      <c r="F170" s="83" t="s">
        <v>136</v>
      </c>
      <c r="G170" s="84" t="s">
        <v>93</v>
      </c>
      <c r="H170" s="85">
        <v>497.774</v>
      </c>
      <c r="I170" s="86"/>
      <c r="J170" s="86">
        <f>ROUND($I$170*$H$170,2)</f>
        <v>0</v>
      </c>
      <c r="K170" s="83"/>
      <c r="L170" s="16"/>
      <c r="M170" s="87"/>
      <c r="N170" s="88" t="s">
        <v>25</v>
      </c>
      <c r="O170" s="89">
        <v>3.5000000000000003E-2</v>
      </c>
      <c r="P170" s="89">
        <f>$O$170*$H$170</f>
        <v>17.422090000000001</v>
      </c>
      <c r="Q170" s="89">
        <v>2.5000000000000001E-4</v>
      </c>
      <c r="R170" s="89">
        <f>$Q$170*$H$170</f>
        <v>0.1244435</v>
      </c>
      <c r="S170" s="89">
        <v>0</v>
      </c>
      <c r="T170" s="90">
        <f>$S$170*$H$170</f>
        <v>0</v>
      </c>
      <c r="AR170" s="40" t="s">
        <v>94</v>
      </c>
      <c r="AT170" s="40" t="s">
        <v>90</v>
      </c>
      <c r="AU170" s="40" t="s">
        <v>38</v>
      </c>
      <c r="AY170" s="6" t="s">
        <v>88</v>
      </c>
      <c r="BE170" s="91">
        <f>IF($N$170="základní",$J$170,0)</f>
        <v>0</v>
      </c>
      <c r="BF170" s="91">
        <f>IF($N$170="snížená",$J$170,0)</f>
        <v>0</v>
      </c>
      <c r="BG170" s="91">
        <f>IF($N$170="zákl. přenesená",$J$170,0)</f>
        <v>0</v>
      </c>
      <c r="BH170" s="91">
        <f>IF($N$170="sníž. přenesená",$J$170,0)</f>
        <v>0</v>
      </c>
      <c r="BI170" s="91">
        <f>IF($N$170="nulová",$J$170,0)</f>
        <v>0</v>
      </c>
      <c r="BJ170" s="40" t="s">
        <v>37</v>
      </c>
      <c r="BK170" s="91">
        <f>ROUND($I$170*$H$170,2)</f>
        <v>0</v>
      </c>
      <c r="BL170" s="40" t="s">
        <v>94</v>
      </c>
      <c r="BM170" s="40" t="s">
        <v>1480</v>
      </c>
    </row>
    <row r="171" spans="2:65" s="6" customFormat="1" ht="15.75" customHeight="1">
      <c r="B171" s="92"/>
      <c r="D171" s="93" t="s">
        <v>95</v>
      </c>
      <c r="E171" s="94"/>
      <c r="F171" s="94" t="s">
        <v>1481</v>
      </c>
      <c r="H171" s="95">
        <v>60.58</v>
      </c>
      <c r="L171" s="92"/>
      <c r="M171" s="96"/>
      <c r="T171" s="97"/>
      <c r="AT171" s="98" t="s">
        <v>95</v>
      </c>
      <c r="AU171" s="98" t="s">
        <v>38</v>
      </c>
      <c r="AV171" s="98" t="s">
        <v>38</v>
      </c>
      <c r="AW171" s="98" t="s">
        <v>52</v>
      </c>
      <c r="AX171" s="98" t="s">
        <v>36</v>
      </c>
      <c r="AY171" s="98" t="s">
        <v>88</v>
      </c>
    </row>
    <row r="172" spans="2:65" s="6" customFormat="1" ht="15.75" customHeight="1">
      <c r="B172" s="92"/>
      <c r="D172" s="107" t="s">
        <v>95</v>
      </c>
      <c r="E172" s="98"/>
      <c r="F172" s="94" t="s">
        <v>1482</v>
      </c>
      <c r="H172" s="95">
        <v>437.19400000000002</v>
      </c>
      <c r="L172" s="92"/>
      <c r="M172" s="96"/>
      <c r="T172" s="97"/>
      <c r="AT172" s="98" t="s">
        <v>95</v>
      </c>
      <c r="AU172" s="98" t="s">
        <v>38</v>
      </c>
      <c r="AV172" s="98" t="s">
        <v>38</v>
      </c>
      <c r="AW172" s="98" t="s">
        <v>52</v>
      </c>
      <c r="AX172" s="98" t="s">
        <v>36</v>
      </c>
      <c r="AY172" s="98" t="s">
        <v>88</v>
      </c>
    </row>
    <row r="173" spans="2:65" s="6" customFormat="1" ht="15.75" customHeight="1">
      <c r="B173" s="16"/>
      <c r="C173" s="81" t="s">
        <v>137</v>
      </c>
      <c r="D173" s="81" t="s">
        <v>90</v>
      </c>
      <c r="E173" s="82" t="s">
        <v>138</v>
      </c>
      <c r="F173" s="83" t="s">
        <v>139</v>
      </c>
      <c r="G173" s="84" t="s">
        <v>93</v>
      </c>
      <c r="H173" s="85">
        <v>460.17599999999999</v>
      </c>
      <c r="I173" s="86"/>
      <c r="J173" s="86">
        <f>ROUND($I$173*$H$173,2)</f>
        <v>0</v>
      </c>
      <c r="K173" s="83"/>
      <c r="L173" s="16"/>
      <c r="M173" s="87"/>
      <c r="N173" s="88" t="s">
        <v>25</v>
      </c>
      <c r="O173" s="89">
        <v>3.5000000000000003E-2</v>
      </c>
      <c r="P173" s="89">
        <f>$O$173*$H$173</f>
        <v>16.106160000000003</v>
      </c>
      <c r="Q173" s="89">
        <v>2.5000000000000001E-4</v>
      </c>
      <c r="R173" s="89">
        <f>$Q$173*$H$173</f>
        <v>0.11504399999999999</v>
      </c>
      <c r="S173" s="89">
        <v>0</v>
      </c>
      <c r="T173" s="90">
        <f>$S$173*$H$173</f>
        <v>0</v>
      </c>
      <c r="AR173" s="40" t="s">
        <v>94</v>
      </c>
      <c r="AT173" s="40" t="s">
        <v>90</v>
      </c>
      <c r="AU173" s="40" t="s">
        <v>38</v>
      </c>
      <c r="AY173" s="6" t="s">
        <v>88</v>
      </c>
      <c r="BE173" s="91">
        <f>IF($N$173="základní",$J$173,0)</f>
        <v>0</v>
      </c>
      <c r="BF173" s="91">
        <f>IF($N$173="snížená",$J$173,0)</f>
        <v>0</v>
      </c>
      <c r="BG173" s="91">
        <f>IF($N$173="zákl. přenesená",$J$173,0)</f>
        <v>0</v>
      </c>
      <c r="BH173" s="91">
        <f>IF($N$173="sníž. přenesená",$J$173,0)</f>
        <v>0</v>
      </c>
      <c r="BI173" s="91">
        <f>IF($N$173="nulová",$J$173,0)</f>
        <v>0</v>
      </c>
      <c r="BJ173" s="40" t="s">
        <v>37</v>
      </c>
      <c r="BK173" s="91">
        <f>ROUND($I$173*$H$173,2)</f>
        <v>0</v>
      </c>
      <c r="BL173" s="40" t="s">
        <v>94</v>
      </c>
      <c r="BM173" s="40" t="s">
        <v>1483</v>
      </c>
    </row>
    <row r="174" spans="2:65" s="6" customFormat="1" ht="15.75" customHeight="1">
      <c r="B174" s="16"/>
      <c r="C174" s="84" t="s">
        <v>140</v>
      </c>
      <c r="D174" s="84" t="s">
        <v>90</v>
      </c>
      <c r="E174" s="82" t="s">
        <v>683</v>
      </c>
      <c r="F174" s="83" t="s">
        <v>684</v>
      </c>
      <c r="G174" s="84" t="s">
        <v>93</v>
      </c>
      <c r="H174" s="85">
        <v>24.728000000000002</v>
      </c>
      <c r="I174" s="86"/>
      <c r="J174" s="86">
        <f>ROUND($I$174*$H$174,2)</f>
        <v>0</v>
      </c>
      <c r="K174" s="83"/>
      <c r="L174" s="16"/>
      <c r="M174" s="87"/>
      <c r="N174" s="88" t="s">
        <v>25</v>
      </c>
      <c r="O174" s="89">
        <v>3.5000000000000003E-2</v>
      </c>
      <c r="P174" s="89">
        <f>$O$174*$H$174</f>
        <v>0.86548000000000014</v>
      </c>
      <c r="Q174" s="89">
        <v>2.5000000000000001E-4</v>
      </c>
      <c r="R174" s="89">
        <f>$Q$174*$H$174</f>
        <v>6.1820000000000009E-3</v>
      </c>
      <c r="S174" s="89">
        <v>0</v>
      </c>
      <c r="T174" s="90">
        <f>$S$174*$H$174</f>
        <v>0</v>
      </c>
      <c r="AR174" s="40" t="s">
        <v>94</v>
      </c>
      <c r="AT174" s="40" t="s">
        <v>90</v>
      </c>
      <c r="AU174" s="40" t="s">
        <v>38</v>
      </c>
      <c r="AY174" s="40" t="s">
        <v>88</v>
      </c>
      <c r="BE174" s="91">
        <f>IF($N$174="základní",$J$174,0)</f>
        <v>0</v>
      </c>
      <c r="BF174" s="91">
        <f>IF($N$174="snížená",$J$174,0)</f>
        <v>0</v>
      </c>
      <c r="BG174" s="91">
        <f>IF($N$174="zákl. přenesená",$J$174,0)</f>
        <v>0</v>
      </c>
      <c r="BH174" s="91">
        <f>IF($N$174="sníž. přenesená",$J$174,0)</f>
        <v>0</v>
      </c>
      <c r="BI174" s="91">
        <f>IF($N$174="nulová",$J$174,0)</f>
        <v>0</v>
      </c>
      <c r="BJ174" s="40" t="s">
        <v>37</v>
      </c>
      <c r="BK174" s="91">
        <f>ROUND($I$174*$H$174,2)</f>
        <v>0</v>
      </c>
      <c r="BL174" s="40" t="s">
        <v>94</v>
      </c>
      <c r="BM174" s="40" t="s">
        <v>1484</v>
      </c>
    </row>
    <row r="175" spans="2:65" s="6" customFormat="1" ht="15.75" customHeight="1">
      <c r="B175" s="16"/>
      <c r="C175" s="84" t="s">
        <v>3</v>
      </c>
      <c r="D175" s="84" t="s">
        <v>90</v>
      </c>
      <c r="E175" s="82" t="s">
        <v>143</v>
      </c>
      <c r="F175" s="83" t="s">
        <v>144</v>
      </c>
      <c r="G175" s="84" t="s">
        <v>93</v>
      </c>
      <c r="H175" s="85">
        <v>127.869</v>
      </c>
      <c r="I175" s="86"/>
      <c r="J175" s="86">
        <f>ROUND($I$175*$H$175,2)</f>
        <v>0</v>
      </c>
      <c r="K175" s="83"/>
      <c r="L175" s="16"/>
      <c r="M175" s="87"/>
      <c r="N175" s="88" t="s">
        <v>25</v>
      </c>
      <c r="O175" s="89">
        <v>7.8E-2</v>
      </c>
      <c r="P175" s="89">
        <f>$O$175*$H$175</f>
        <v>9.9737819999999999</v>
      </c>
      <c r="Q175" s="89">
        <v>1.1E-4</v>
      </c>
      <c r="R175" s="89">
        <f>$Q$175*$H$175</f>
        <v>1.4065590000000001E-2</v>
      </c>
      <c r="S175" s="89">
        <v>0</v>
      </c>
      <c r="T175" s="90">
        <f>$S$175*$H$175</f>
        <v>0</v>
      </c>
      <c r="AR175" s="40" t="s">
        <v>94</v>
      </c>
      <c r="AT175" s="40" t="s">
        <v>90</v>
      </c>
      <c r="AU175" s="40" t="s">
        <v>38</v>
      </c>
      <c r="AY175" s="40" t="s">
        <v>88</v>
      </c>
      <c r="BE175" s="91">
        <f>IF($N$175="základní",$J$175,0)</f>
        <v>0</v>
      </c>
      <c r="BF175" s="91">
        <f>IF($N$175="snížená",$J$175,0)</f>
        <v>0</v>
      </c>
      <c r="BG175" s="91">
        <f>IF($N$175="zákl. přenesená",$J$175,0)</f>
        <v>0</v>
      </c>
      <c r="BH175" s="91">
        <f>IF($N$175="sníž. přenesená",$J$175,0)</f>
        <v>0</v>
      </c>
      <c r="BI175" s="91">
        <f>IF($N$175="nulová",$J$175,0)</f>
        <v>0</v>
      </c>
      <c r="BJ175" s="40" t="s">
        <v>37</v>
      </c>
      <c r="BK175" s="91">
        <f>ROUND($I$175*$H$175,2)</f>
        <v>0</v>
      </c>
      <c r="BL175" s="40" t="s">
        <v>94</v>
      </c>
      <c r="BM175" s="40" t="s">
        <v>1485</v>
      </c>
    </row>
    <row r="176" spans="2:65" s="6" customFormat="1" ht="15.75" customHeight="1">
      <c r="B176" s="108"/>
      <c r="D176" s="93" t="s">
        <v>95</v>
      </c>
      <c r="E176" s="110"/>
      <c r="F176" s="110" t="s">
        <v>689</v>
      </c>
      <c r="H176" s="109"/>
      <c r="L176" s="108"/>
      <c r="M176" s="111"/>
      <c r="T176" s="112"/>
      <c r="AT176" s="109" t="s">
        <v>95</v>
      </c>
      <c r="AU176" s="109" t="s">
        <v>38</v>
      </c>
      <c r="AV176" s="109" t="s">
        <v>37</v>
      </c>
      <c r="AW176" s="109" t="s">
        <v>52</v>
      </c>
      <c r="AX176" s="109" t="s">
        <v>36</v>
      </c>
      <c r="AY176" s="109" t="s">
        <v>88</v>
      </c>
    </row>
    <row r="177" spans="2:65" s="6" customFormat="1" ht="15.75" customHeight="1">
      <c r="B177" s="92"/>
      <c r="D177" s="107" t="s">
        <v>95</v>
      </c>
      <c r="E177" s="98"/>
      <c r="F177" s="94" t="s">
        <v>1486</v>
      </c>
      <c r="H177" s="95">
        <v>63.238500000000002</v>
      </c>
      <c r="L177" s="92"/>
      <c r="M177" s="96"/>
      <c r="T177" s="97"/>
      <c r="AT177" s="98" t="s">
        <v>95</v>
      </c>
      <c r="AU177" s="98" t="s">
        <v>38</v>
      </c>
      <c r="AV177" s="98" t="s">
        <v>38</v>
      </c>
      <c r="AW177" s="98" t="s">
        <v>52</v>
      </c>
      <c r="AX177" s="98" t="s">
        <v>36</v>
      </c>
      <c r="AY177" s="98" t="s">
        <v>88</v>
      </c>
    </row>
    <row r="178" spans="2:65" s="6" customFormat="1" ht="15.75" customHeight="1">
      <c r="B178" s="92"/>
      <c r="D178" s="107" t="s">
        <v>95</v>
      </c>
      <c r="E178" s="98"/>
      <c r="F178" s="94" t="s">
        <v>1487</v>
      </c>
      <c r="H178" s="95">
        <v>24.322500000000002</v>
      </c>
      <c r="L178" s="92"/>
      <c r="M178" s="96"/>
      <c r="T178" s="97"/>
      <c r="AT178" s="98" t="s">
        <v>95</v>
      </c>
      <c r="AU178" s="98" t="s">
        <v>38</v>
      </c>
      <c r="AV178" s="98" t="s">
        <v>38</v>
      </c>
      <c r="AW178" s="98" t="s">
        <v>52</v>
      </c>
      <c r="AX178" s="98" t="s">
        <v>36</v>
      </c>
      <c r="AY178" s="98" t="s">
        <v>88</v>
      </c>
    </row>
    <row r="179" spans="2:65" s="6" customFormat="1" ht="15.75" customHeight="1">
      <c r="B179" s="92"/>
      <c r="D179" s="107" t="s">
        <v>95</v>
      </c>
      <c r="E179" s="98"/>
      <c r="F179" s="94" t="s">
        <v>1488</v>
      </c>
      <c r="H179" s="95">
        <v>7.9379999999999997</v>
      </c>
      <c r="L179" s="92"/>
      <c r="M179" s="96"/>
      <c r="T179" s="97"/>
      <c r="AT179" s="98" t="s">
        <v>95</v>
      </c>
      <c r="AU179" s="98" t="s">
        <v>38</v>
      </c>
      <c r="AV179" s="98" t="s">
        <v>38</v>
      </c>
      <c r="AW179" s="98" t="s">
        <v>52</v>
      </c>
      <c r="AX179" s="98" t="s">
        <v>36</v>
      </c>
      <c r="AY179" s="98" t="s">
        <v>88</v>
      </c>
    </row>
    <row r="180" spans="2:65" s="6" customFormat="1" ht="15.75" customHeight="1">
      <c r="B180" s="92"/>
      <c r="D180" s="107" t="s">
        <v>95</v>
      </c>
      <c r="E180" s="98"/>
      <c r="F180" s="94" t="s">
        <v>1489</v>
      </c>
      <c r="H180" s="95">
        <v>3.45</v>
      </c>
      <c r="L180" s="92"/>
      <c r="M180" s="96"/>
      <c r="T180" s="97"/>
      <c r="AT180" s="98" t="s">
        <v>95</v>
      </c>
      <c r="AU180" s="98" t="s">
        <v>38</v>
      </c>
      <c r="AV180" s="98" t="s">
        <v>38</v>
      </c>
      <c r="AW180" s="98" t="s">
        <v>52</v>
      </c>
      <c r="AX180" s="98" t="s">
        <v>36</v>
      </c>
      <c r="AY180" s="98" t="s">
        <v>88</v>
      </c>
    </row>
    <row r="181" spans="2:65" s="6" customFormat="1" ht="15.75" customHeight="1">
      <c r="B181" s="92"/>
      <c r="D181" s="107" t="s">
        <v>95</v>
      </c>
      <c r="E181" s="98"/>
      <c r="F181" s="94" t="s">
        <v>1490</v>
      </c>
      <c r="H181" s="95">
        <v>7.05</v>
      </c>
      <c r="L181" s="92"/>
      <c r="M181" s="96"/>
      <c r="T181" s="97"/>
      <c r="AT181" s="98" t="s">
        <v>95</v>
      </c>
      <c r="AU181" s="98" t="s">
        <v>38</v>
      </c>
      <c r="AV181" s="98" t="s">
        <v>38</v>
      </c>
      <c r="AW181" s="98" t="s">
        <v>52</v>
      </c>
      <c r="AX181" s="98" t="s">
        <v>36</v>
      </c>
      <c r="AY181" s="98" t="s">
        <v>88</v>
      </c>
    </row>
    <row r="182" spans="2:65" s="6" customFormat="1" ht="15.75" customHeight="1">
      <c r="B182" s="92"/>
      <c r="D182" s="107" t="s">
        <v>95</v>
      </c>
      <c r="E182" s="98"/>
      <c r="F182" s="94" t="s">
        <v>1491</v>
      </c>
      <c r="H182" s="95">
        <v>2.25</v>
      </c>
      <c r="L182" s="92"/>
      <c r="M182" s="96"/>
      <c r="T182" s="97"/>
      <c r="AT182" s="98" t="s">
        <v>95</v>
      </c>
      <c r="AU182" s="98" t="s">
        <v>38</v>
      </c>
      <c r="AV182" s="98" t="s">
        <v>38</v>
      </c>
      <c r="AW182" s="98" t="s">
        <v>52</v>
      </c>
      <c r="AX182" s="98" t="s">
        <v>36</v>
      </c>
      <c r="AY182" s="98" t="s">
        <v>88</v>
      </c>
    </row>
    <row r="183" spans="2:65" s="6" customFormat="1" ht="15.75" customHeight="1">
      <c r="B183" s="92"/>
      <c r="D183" s="107" t="s">
        <v>95</v>
      </c>
      <c r="E183" s="98"/>
      <c r="F183" s="94" t="s">
        <v>1492</v>
      </c>
      <c r="H183" s="95">
        <v>3.105</v>
      </c>
      <c r="L183" s="92"/>
      <c r="M183" s="96"/>
      <c r="T183" s="97"/>
      <c r="AT183" s="98" t="s">
        <v>95</v>
      </c>
      <c r="AU183" s="98" t="s">
        <v>38</v>
      </c>
      <c r="AV183" s="98" t="s">
        <v>38</v>
      </c>
      <c r="AW183" s="98" t="s">
        <v>52</v>
      </c>
      <c r="AX183" s="98" t="s">
        <v>36</v>
      </c>
      <c r="AY183" s="98" t="s">
        <v>88</v>
      </c>
    </row>
    <row r="184" spans="2:65" s="6" customFormat="1" ht="15.75" customHeight="1">
      <c r="B184" s="92"/>
      <c r="D184" s="107" t="s">
        <v>95</v>
      </c>
      <c r="E184" s="98"/>
      <c r="F184" s="94" t="s">
        <v>1492</v>
      </c>
      <c r="H184" s="95">
        <v>3.105</v>
      </c>
      <c r="L184" s="92"/>
      <c r="M184" s="96"/>
      <c r="T184" s="97"/>
      <c r="AT184" s="98" t="s">
        <v>95</v>
      </c>
      <c r="AU184" s="98" t="s">
        <v>38</v>
      </c>
      <c r="AV184" s="98" t="s">
        <v>38</v>
      </c>
      <c r="AW184" s="98" t="s">
        <v>52</v>
      </c>
      <c r="AX184" s="98" t="s">
        <v>36</v>
      </c>
      <c r="AY184" s="98" t="s">
        <v>88</v>
      </c>
    </row>
    <row r="185" spans="2:65" s="6" customFormat="1" ht="15.75" customHeight="1">
      <c r="B185" s="92"/>
      <c r="D185" s="107" t="s">
        <v>95</v>
      </c>
      <c r="E185" s="98"/>
      <c r="F185" s="94" t="s">
        <v>1493</v>
      </c>
      <c r="H185" s="95">
        <v>6.21</v>
      </c>
      <c r="L185" s="92"/>
      <c r="M185" s="96"/>
      <c r="T185" s="97"/>
      <c r="AT185" s="98" t="s">
        <v>95</v>
      </c>
      <c r="AU185" s="98" t="s">
        <v>38</v>
      </c>
      <c r="AV185" s="98" t="s">
        <v>38</v>
      </c>
      <c r="AW185" s="98" t="s">
        <v>52</v>
      </c>
      <c r="AX185" s="98" t="s">
        <v>36</v>
      </c>
      <c r="AY185" s="98" t="s">
        <v>88</v>
      </c>
    </row>
    <row r="186" spans="2:65" s="6" customFormat="1" ht="15.75" customHeight="1">
      <c r="B186" s="92"/>
      <c r="D186" s="107" t="s">
        <v>95</v>
      </c>
      <c r="E186" s="98"/>
      <c r="F186" s="94" t="s">
        <v>1494</v>
      </c>
      <c r="H186" s="95">
        <v>7.2</v>
      </c>
      <c r="L186" s="92"/>
      <c r="M186" s="96"/>
      <c r="T186" s="97"/>
      <c r="AT186" s="98" t="s">
        <v>95</v>
      </c>
      <c r="AU186" s="98" t="s">
        <v>38</v>
      </c>
      <c r="AV186" s="98" t="s">
        <v>38</v>
      </c>
      <c r="AW186" s="98" t="s">
        <v>52</v>
      </c>
      <c r="AX186" s="98" t="s">
        <v>36</v>
      </c>
      <c r="AY186" s="98" t="s">
        <v>88</v>
      </c>
    </row>
    <row r="187" spans="2:65" s="6" customFormat="1" ht="15.75" customHeight="1">
      <c r="B187" s="16"/>
      <c r="C187" s="81" t="s">
        <v>145</v>
      </c>
      <c r="D187" s="81" t="s">
        <v>90</v>
      </c>
      <c r="E187" s="82" t="s">
        <v>149</v>
      </c>
      <c r="F187" s="83" t="s">
        <v>150</v>
      </c>
      <c r="G187" s="84" t="s">
        <v>93</v>
      </c>
      <c r="H187" s="85">
        <v>505.98399999999998</v>
      </c>
      <c r="I187" s="86"/>
      <c r="J187" s="86">
        <f>ROUND($I$187*$H$187,2)</f>
        <v>0</v>
      </c>
      <c r="K187" s="83"/>
      <c r="L187" s="16"/>
      <c r="M187" s="87"/>
      <c r="N187" s="88" t="s">
        <v>25</v>
      </c>
      <c r="O187" s="89">
        <v>0.2</v>
      </c>
      <c r="P187" s="89">
        <f>$O$187*$H$187</f>
        <v>101.1968</v>
      </c>
      <c r="Q187" s="89">
        <v>6.2E-4</v>
      </c>
      <c r="R187" s="89">
        <f>$Q$187*$H$187</f>
        <v>0.31371008</v>
      </c>
      <c r="S187" s="89">
        <v>0</v>
      </c>
      <c r="T187" s="90">
        <f>$S$187*$H$187</f>
        <v>0</v>
      </c>
      <c r="AR187" s="40" t="s">
        <v>94</v>
      </c>
      <c r="AT187" s="40" t="s">
        <v>90</v>
      </c>
      <c r="AU187" s="40" t="s">
        <v>38</v>
      </c>
      <c r="AY187" s="6" t="s">
        <v>88</v>
      </c>
      <c r="BE187" s="91">
        <f>IF($N$187="základní",$J$187,0)</f>
        <v>0</v>
      </c>
      <c r="BF187" s="91">
        <f>IF($N$187="snížená",$J$187,0)</f>
        <v>0</v>
      </c>
      <c r="BG187" s="91">
        <f>IF($N$187="zákl. přenesená",$J$187,0)</f>
        <v>0</v>
      </c>
      <c r="BH187" s="91">
        <f>IF($N$187="sníž. přenesená",$J$187,0)</f>
        <v>0</v>
      </c>
      <c r="BI187" s="91">
        <f>IF($N$187="nulová",$J$187,0)</f>
        <v>0</v>
      </c>
      <c r="BJ187" s="40" t="s">
        <v>37</v>
      </c>
      <c r="BK187" s="91">
        <f>ROUND($I$187*$H$187,2)</f>
        <v>0</v>
      </c>
      <c r="BL187" s="40" t="s">
        <v>94</v>
      </c>
      <c r="BM187" s="40" t="s">
        <v>1495</v>
      </c>
    </row>
    <row r="188" spans="2:65" s="6" customFormat="1" ht="15.75" customHeight="1">
      <c r="B188" s="92"/>
      <c r="D188" s="93" t="s">
        <v>95</v>
      </c>
      <c r="E188" s="94"/>
      <c r="F188" s="94" t="s">
        <v>1496</v>
      </c>
      <c r="H188" s="95">
        <v>505.98399999999998</v>
      </c>
      <c r="L188" s="92"/>
      <c r="M188" s="96"/>
      <c r="T188" s="97"/>
      <c r="AT188" s="98" t="s">
        <v>95</v>
      </c>
      <c r="AU188" s="98" t="s">
        <v>38</v>
      </c>
      <c r="AV188" s="98" t="s">
        <v>38</v>
      </c>
      <c r="AW188" s="98" t="s">
        <v>52</v>
      </c>
      <c r="AX188" s="98" t="s">
        <v>36</v>
      </c>
      <c r="AY188" s="98" t="s">
        <v>88</v>
      </c>
    </row>
    <row r="189" spans="2:65" s="6" customFormat="1" ht="15.75" customHeight="1">
      <c r="B189" s="16"/>
      <c r="C189" s="81" t="s">
        <v>148</v>
      </c>
      <c r="D189" s="81" t="s">
        <v>90</v>
      </c>
      <c r="E189" s="82" t="s">
        <v>155</v>
      </c>
      <c r="F189" s="83" t="s">
        <v>156</v>
      </c>
      <c r="G189" s="84" t="s">
        <v>93</v>
      </c>
      <c r="H189" s="85">
        <v>15.84</v>
      </c>
      <c r="I189" s="86"/>
      <c r="J189" s="86">
        <f>ROUND($I$189*$H$189,2)</f>
        <v>0</v>
      </c>
      <c r="K189" s="83"/>
      <c r="L189" s="16"/>
      <c r="M189" s="87"/>
      <c r="N189" s="88" t="s">
        <v>25</v>
      </c>
      <c r="O189" s="89">
        <v>0.73799999999999999</v>
      </c>
      <c r="P189" s="89">
        <f>$O$189*$H$189</f>
        <v>11.689919999999999</v>
      </c>
      <c r="Q189" s="89">
        <v>4.8169999999999998E-2</v>
      </c>
      <c r="R189" s="89">
        <f>$Q$189*$H$189</f>
        <v>0.76301279999999994</v>
      </c>
      <c r="S189" s="89">
        <v>0</v>
      </c>
      <c r="T189" s="90">
        <f>$S$189*$H$189</f>
        <v>0</v>
      </c>
      <c r="AR189" s="40" t="s">
        <v>94</v>
      </c>
      <c r="AT189" s="40" t="s">
        <v>90</v>
      </c>
      <c r="AU189" s="40" t="s">
        <v>38</v>
      </c>
      <c r="AY189" s="6" t="s">
        <v>88</v>
      </c>
      <c r="BE189" s="91">
        <f>IF($N$189="základní",$J$189,0)</f>
        <v>0</v>
      </c>
      <c r="BF189" s="91">
        <f>IF($N$189="snížená",$J$189,0)</f>
        <v>0</v>
      </c>
      <c r="BG189" s="91">
        <f>IF($N$189="zákl. přenesená",$J$189,0)</f>
        <v>0</v>
      </c>
      <c r="BH189" s="91">
        <f>IF($N$189="sníž. přenesená",$J$189,0)</f>
        <v>0</v>
      </c>
      <c r="BI189" s="91">
        <f>IF($N$189="nulová",$J$189,0)</f>
        <v>0</v>
      </c>
      <c r="BJ189" s="40" t="s">
        <v>37</v>
      </c>
      <c r="BK189" s="91">
        <f>ROUND($I$189*$H$189,2)</f>
        <v>0</v>
      </c>
      <c r="BL189" s="40" t="s">
        <v>94</v>
      </c>
      <c r="BM189" s="40" t="s">
        <v>1497</v>
      </c>
    </row>
    <row r="190" spans="2:65" s="6" customFormat="1" ht="15.75" customHeight="1">
      <c r="B190" s="92"/>
      <c r="D190" s="93" t="s">
        <v>95</v>
      </c>
      <c r="E190" s="94"/>
      <c r="F190" s="94" t="s">
        <v>1498</v>
      </c>
      <c r="H190" s="95">
        <v>15.84</v>
      </c>
      <c r="L190" s="92"/>
      <c r="M190" s="96"/>
      <c r="T190" s="97"/>
      <c r="AT190" s="98" t="s">
        <v>95</v>
      </c>
      <c r="AU190" s="98" t="s">
        <v>38</v>
      </c>
      <c r="AV190" s="98" t="s">
        <v>38</v>
      </c>
      <c r="AW190" s="98" t="s">
        <v>52</v>
      </c>
      <c r="AX190" s="98" t="s">
        <v>36</v>
      </c>
      <c r="AY190" s="98" t="s">
        <v>88</v>
      </c>
    </row>
    <row r="191" spans="2:65" s="6" customFormat="1" ht="15.75" customHeight="1">
      <c r="B191" s="16"/>
      <c r="C191" s="81" t="s">
        <v>151</v>
      </c>
      <c r="D191" s="81" t="s">
        <v>90</v>
      </c>
      <c r="E191" s="82" t="s">
        <v>1499</v>
      </c>
      <c r="F191" s="83" t="s">
        <v>1500</v>
      </c>
      <c r="G191" s="84" t="s">
        <v>93</v>
      </c>
      <c r="H191" s="85">
        <v>423.17099999999999</v>
      </c>
      <c r="I191" s="86"/>
      <c r="J191" s="86">
        <f>ROUND($I$191*$H$191,2)</f>
        <v>0</v>
      </c>
      <c r="K191" s="83"/>
      <c r="L191" s="16"/>
      <c r="M191" s="87"/>
      <c r="N191" s="88" t="s">
        <v>25</v>
      </c>
      <c r="O191" s="89">
        <v>0.192</v>
      </c>
      <c r="P191" s="89">
        <f>$O$191*$H$191</f>
        <v>81.248832000000007</v>
      </c>
      <c r="Q191" s="89">
        <v>0.02</v>
      </c>
      <c r="R191" s="89">
        <f>$Q$191*$H$191</f>
        <v>8.4634199999999993</v>
      </c>
      <c r="S191" s="89">
        <v>0</v>
      </c>
      <c r="T191" s="90">
        <f>$S$191*$H$191</f>
        <v>0</v>
      </c>
      <c r="AR191" s="40" t="s">
        <v>94</v>
      </c>
      <c r="AT191" s="40" t="s">
        <v>90</v>
      </c>
      <c r="AU191" s="40" t="s">
        <v>38</v>
      </c>
      <c r="AY191" s="6" t="s">
        <v>88</v>
      </c>
      <c r="BE191" s="91">
        <f>IF($N$191="základní",$J$191,0)</f>
        <v>0</v>
      </c>
      <c r="BF191" s="91">
        <f>IF($N$191="snížená",$J$191,0)</f>
        <v>0</v>
      </c>
      <c r="BG191" s="91">
        <f>IF($N$191="zákl. přenesená",$J$191,0)</f>
        <v>0</v>
      </c>
      <c r="BH191" s="91">
        <f>IF($N$191="sníž. přenesená",$J$191,0)</f>
        <v>0</v>
      </c>
      <c r="BI191" s="91">
        <f>IF($N$191="nulová",$J$191,0)</f>
        <v>0</v>
      </c>
      <c r="BJ191" s="40" t="s">
        <v>37</v>
      </c>
      <c r="BK191" s="91">
        <f>ROUND($I$191*$H$191,2)</f>
        <v>0</v>
      </c>
      <c r="BL191" s="40" t="s">
        <v>94</v>
      </c>
      <c r="BM191" s="40" t="s">
        <v>1501</v>
      </c>
    </row>
    <row r="192" spans="2:65" s="6" customFormat="1" ht="15.75" customHeight="1">
      <c r="B192" s="92"/>
      <c r="D192" s="93" t="s">
        <v>95</v>
      </c>
      <c r="E192" s="94"/>
      <c r="F192" s="94" t="s">
        <v>1459</v>
      </c>
      <c r="H192" s="95">
        <v>138.25</v>
      </c>
      <c r="L192" s="92"/>
      <c r="M192" s="96"/>
      <c r="T192" s="97"/>
      <c r="AT192" s="98" t="s">
        <v>95</v>
      </c>
      <c r="AU192" s="98" t="s">
        <v>38</v>
      </c>
      <c r="AV192" s="98" t="s">
        <v>38</v>
      </c>
      <c r="AW192" s="98" t="s">
        <v>52</v>
      </c>
      <c r="AX192" s="98" t="s">
        <v>36</v>
      </c>
      <c r="AY192" s="98" t="s">
        <v>88</v>
      </c>
    </row>
    <row r="193" spans="2:65" s="6" customFormat="1" ht="15.75" customHeight="1">
      <c r="B193" s="92"/>
      <c r="D193" s="107" t="s">
        <v>95</v>
      </c>
      <c r="E193" s="98"/>
      <c r="F193" s="94" t="s">
        <v>1460</v>
      </c>
      <c r="H193" s="95">
        <v>151.24</v>
      </c>
      <c r="L193" s="92"/>
      <c r="M193" s="96"/>
      <c r="T193" s="97"/>
      <c r="AT193" s="98" t="s">
        <v>95</v>
      </c>
      <c r="AU193" s="98" t="s">
        <v>38</v>
      </c>
      <c r="AV193" s="98" t="s">
        <v>38</v>
      </c>
      <c r="AW193" s="98" t="s">
        <v>52</v>
      </c>
      <c r="AX193" s="98" t="s">
        <v>36</v>
      </c>
      <c r="AY193" s="98" t="s">
        <v>88</v>
      </c>
    </row>
    <row r="194" spans="2:65" s="6" customFormat="1" ht="15.75" customHeight="1">
      <c r="B194" s="92"/>
      <c r="D194" s="107" t="s">
        <v>95</v>
      </c>
      <c r="E194" s="98"/>
      <c r="F194" s="94" t="s">
        <v>1461</v>
      </c>
      <c r="H194" s="95">
        <v>126.16</v>
      </c>
      <c r="L194" s="92"/>
      <c r="M194" s="96"/>
      <c r="T194" s="97"/>
      <c r="AT194" s="98" t="s">
        <v>95</v>
      </c>
      <c r="AU194" s="98" t="s">
        <v>38</v>
      </c>
      <c r="AV194" s="98" t="s">
        <v>38</v>
      </c>
      <c r="AW194" s="98" t="s">
        <v>52</v>
      </c>
      <c r="AX194" s="98" t="s">
        <v>36</v>
      </c>
      <c r="AY194" s="98" t="s">
        <v>88</v>
      </c>
    </row>
    <row r="195" spans="2:65" s="6" customFormat="1" ht="15.75" customHeight="1">
      <c r="B195" s="92"/>
      <c r="D195" s="107" t="s">
        <v>95</v>
      </c>
      <c r="E195" s="98"/>
      <c r="F195" s="94" t="s">
        <v>1462</v>
      </c>
      <c r="H195" s="95">
        <v>135.38999999999999</v>
      </c>
      <c r="L195" s="92"/>
      <c r="M195" s="96"/>
      <c r="T195" s="97"/>
      <c r="AT195" s="98" t="s">
        <v>95</v>
      </c>
      <c r="AU195" s="98" t="s">
        <v>38</v>
      </c>
      <c r="AV195" s="98" t="s">
        <v>38</v>
      </c>
      <c r="AW195" s="98" t="s">
        <v>52</v>
      </c>
      <c r="AX195" s="98" t="s">
        <v>36</v>
      </c>
      <c r="AY195" s="98" t="s">
        <v>88</v>
      </c>
    </row>
    <row r="196" spans="2:65" s="6" customFormat="1" ht="15.75" customHeight="1">
      <c r="B196" s="92"/>
      <c r="D196" s="107" t="s">
        <v>95</v>
      </c>
      <c r="E196" s="98"/>
      <c r="F196" s="94" t="s">
        <v>1502</v>
      </c>
      <c r="H196" s="95">
        <v>-120.669</v>
      </c>
      <c r="L196" s="92"/>
      <c r="M196" s="96"/>
      <c r="T196" s="97"/>
      <c r="AT196" s="98" t="s">
        <v>95</v>
      </c>
      <c r="AU196" s="98" t="s">
        <v>38</v>
      </c>
      <c r="AV196" s="98" t="s">
        <v>38</v>
      </c>
      <c r="AW196" s="98" t="s">
        <v>52</v>
      </c>
      <c r="AX196" s="98" t="s">
        <v>36</v>
      </c>
      <c r="AY196" s="98" t="s">
        <v>88</v>
      </c>
    </row>
    <row r="197" spans="2:65" s="6" customFormat="1" ht="15.75" customHeight="1">
      <c r="B197" s="92"/>
      <c r="D197" s="107" t="s">
        <v>95</v>
      </c>
      <c r="E197" s="98"/>
      <c r="F197" s="94" t="s">
        <v>1503</v>
      </c>
      <c r="H197" s="95">
        <v>-7.2</v>
      </c>
      <c r="L197" s="92"/>
      <c r="M197" s="96"/>
      <c r="T197" s="97"/>
      <c r="AT197" s="98" t="s">
        <v>95</v>
      </c>
      <c r="AU197" s="98" t="s">
        <v>38</v>
      </c>
      <c r="AV197" s="98" t="s">
        <v>38</v>
      </c>
      <c r="AW197" s="98" t="s">
        <v>52</v>
      </c>
      <c r="AX197" s="98" t="s">
        <v>36</v>
      </c>
      <c r="AY197" s="98" t="s">
        <v>88</v>
      </c>
    </row>
    <row r="198" spans="2:65" s="6" customFormat="1" ht="27" customHeight="1">
      <c r="B198" s="16"/>
      <c r="C198" s="81" t="s">
        <v>154</v>
      </c>
      <c r="D198" s="81" t="s">
        <v>90</v>
      </c>
      <c r="E198" s="82" t="s">
        <v>733</v>
      </c>
      <c r="F198" s="83" t="s">
        <v>734</v>
      </c>
      <c r="G198" s="84" t="s">
        <v>93</v>
      </c>
      <c r="H198" s="85">
        <v>60.58</v>
      </c>
      <c r="I198" s="86"/>
      <c r="J198" s="86">
        <f>ROUND($I$198*$H$198,2)</f>
        <v>0</v>
      </c>
      <c r="K198" s="83"/>
      <c r="L198" s="16"/>
      <c r="M198" s="87"/>
      <c r="N198" s="88" t="s">
        <v>25</v>
      </c>
      <c r="O198" s="89">
        <v>1.355</v>
      </c>
      <c r="P198" s="89">
        <f>$O$198*$H$198</f>
        <v>82.085899999999995</v>
      </c>
      <c r="Q198" s="89">
        <v>1.282E-2</v>
      </c>
      <c r="R198" s="89">
        <f>$Q$198*$H$198</f>
        <v>0.77663559999999998</v>
      </c>
      <c r="S198" s="89">
        <v>0</v>
      </c>
      <c r="T198" s="90">
        <f>$S$198*$H$198</f>
        <v>0</v>
      </c>
      <c r="AR198" s="40" t="s">
        <v>94</v>
      </c>
      <c r="AT198" s="40" t="s">
        <v>90</v>
      </c>
      <c r="AU198" s="40" t="s">
        <v>38</v>
      </c>
      <c r="AY198" s="6" t="s">
        <v>88</v>
      </c>
      <c r="BE198" s="91">
        <f>IF($N$198="základní",$J$198,0)</f>
        <v>0</v>
      </c>
      <c r="BF198" s="91">
        <f>IF($N$198="snížená",$J$198,0)</f>
        <v>0</v>
      </c>
      <c r="BG198" s="91">
        <f>IF($N$198="zákl. přenesená",$J$198,0)</f>
        <v>0</v>
      </c>
      <c r="BH198" s="91">
        <f>IF($N$198="sníž. přenesená",$J$198,0)</f>
        <v>0</v>
      </c>
      <c r="BI198" s="91">
        <f>IF($N$198="nulová",$J$198,0)</f>
        <v>0</v>
      </c>
      <c r="BJ198" s="40" t="s">
        <v>37</v>
      </c>
      <c r="BK198" s="91">
        <f>ROUND($I$198*$H$198,2)</f>
        <v>0</v>
      </c>
      <c r="BL198" s="40" t="s">
        <v>94</v>
      </c>
      <c r="BM198" s="40" t="s">
        <v>1504</v>
      </c>
    </row>
    <row r="199" spans="2:65" s="6" customFormat="1" ht="15.75" customHeight="1">
      <c r="B199" s="108"/>
      <c r="D199" s="93" t="s">
        <v>95</v>
      </c>
      <c r="E199" s="110"/>
      <c r="F199" s="110" t="s">
        <v>521</v>
      </c>
      <c r="H199" s="109"/>
      <c r="L199" s="108"/>
      <c r="M199" s="111"/>
      <c r="T199" s="112"/>
      <c r="AT199" s="109" t="s">
        <v>95</v>
      </c>
      <c r="AU199" s="109" t="s">
        <v>38</v>
      </c>
      <c r="AV199" s="109" t="s">
        <v>37</v>
      </c>
      <c r="AW199" s="109" t="s">
        <v>52</v>
      </c>
      <c r="AX199" s="109" t="s">
        <v>36</v>
      </c>
      <c r="AY199" s="109" t="s">
        <v>88</v>
      </c>
    </row>
    <row r="200" spans="2:65" s="6" customFormat="1" ht="15.75" customHeight="1">
      <c r="B200" s="92"/>
      <c r="D200" s="107" t="s">
        <v>95</v>
      </c>
      <c r="E200" s="98"/>
      <c r="F200" s="94" t="s">
        <v>1505</v>
      </c>
      <c r="H200" s="95">
        <v>13.16</v>
      </c>
      <c r="L200" s="92"/>
      <c r="M200" s="96"/>
      <c r="T200" s="97"/>
      <c r="AT200" s="98" t="s">
        <v>95</v>
      </c>
      <c r="AU200" s="98" t="s">
        <v>38</v>
      </c>
      <c r="AV200" s="98" t="s">
        <v>38</v>
      </c>
      <c r="AW200" s="98" t="s">
        <v>52</v>
      </c>
      <c r="AX200" s="98" t="s">
        <v>36</v>
      </c>
      <c r="AY200" s="98" t="s">
        <v>88</v>
      </c>
    </row>
    <row r="201" spans="2:65" s="6" customFormat="1" ht="15.75" customHeight="1">
      <c r="B201" s="92"/>
      <c r="D201" s="107" t="s">
        <v>95</v>
      </c>
      <c r="E201" s="98"/>
      <c r="F201" s="94" t="s">
        <v>1506</v>
      </c>
      <c r="H201" s="95">
        <v>19.899999999999999</v>
      </c>
      <c r="L201" s="92"/>
      <c r="M201" s="96"/>
      <c r="T201" s="97"/>
      <c r="AT201" s="98" t="s">
        <v>95</v>
      </c>
      <c r="AU201" s="98" t="s">
        <v>38</v>
      </c>
      <c r="AV201" s="98" t="s">
        <v>38</v>
      </c>
      <c r="AW201" s="98" t="s">
        <v>52</v>
      </c>
      <c r="AX201" s="98" t="s">
        <v>36</v>
      </c>
      <c r="AY201" s="98" t="s">
        <v>88</v>
      </c>
    </row>
    <row r="202" spans="2:65" s="6" customFormat="1" ht="15.75" customHeight="1">
      <c r="B202" s="92"/>
      <c r="D202" s="107" t="s">
        <v>95</v>
      </c>
      <c r="E202" s="98"/>
      <c r="F202" s="94" t="s">
        <v>1507</v>
      </c>
      <c r="H202" s="95">
        <v>13.32</v>
      </c>
      <c r="L202" s="92"/>
      <c r="M202" s="96"/>
      <c r="T202" s="97"/>
      <c r="AT202" s="98" t="s">
        <v>95</v>
      </c>
      <c r="AU202" s="98" t="s">
        <v>38</v>
      </c>
      <c r="AV202" s="98" t="s">
        <v>38</v>
      </c>
      <c r="AW202" s="98" t="s">
        <v>52</v>
      </c>
      <c r="AX202" s="98" t="s">
        <v>36</v>
      </c>
      <c r="AY202" s="98" t="s">
        <v>88</v>
      </c>
    </row>
    <row r="203" spans="2:65" s="6" customFormat="1" ht="15.75" customHeight="1">
      <c r="B203" s="92"/>
      <c r="D203" s="107" t="s">
        <v>95</v>
      </c>
      <c r="E203" s="98"/>
      <c r="F203" s="94" t="s">
        <v>1508</v>
      </c>
      <c r="H203" s="95">
        <v>14.2</v>
      </c>
      <c r="L203" s="92"/>
      <c r="M203" s="96"/>
      <c r="T203" s="97"/>
      <c r="AT203" s="98" t="s">
        <v>95</v>
      </c>
      <c r="AU203" s="98" t="s">
        <v>38</v>
      </c>
      <c r="AV203" s="98" t="s">
        <v>38</v>
      </c>
      <c r="AW203" s="98" t="s">
        <v>52</v>
      </c>
      <c r="AX203" s="98" t="s">
        <v>36</v>
      </c>
      <c r="AY203" s="98" t="s">
        <v>88</v>
      </c>
    </row>
    <row r="204" spans="2:65" s="6" customFormat="1" ht="27" customHeight="1">
      <c r="B204" s="16"/>
      <c r="C204" s="81" t="s">
        <v>157</v>
      </c>
      <c r="D204" s="81" t="s">
        <v>90</v>
      </c>
      <c r="E204" s="82" t="s">
        <v>752</v>
      </c>
      <c r="F204" s="83" t="s">
        <v>753</v>
      </c>
      <c r="G204" s="84" t="s">
        <v>93</v>
      </c>
      <c r="H204" s="85">
        <v>445.404</v>
      </c>
      <c r="I204" s="86"/>
      <c r="J204" s="86">
        <f>ROUND($I$204*$H$204,2)</f>
        <v>0</v>
      </c>
      <c r="K204" s="83"/>
      <c r="L204" s="16"/>
      <c r="M204" s="87"/>
      <c r="N204" s="88" t="s">
        <v>25</v>
      </c>
      <c r="O204" s="89">
        <v>1.365</v>
      </c>
      <c r="P204" s="89">
        <f>$O$204*$H$204</f>
        <v>607.97645999999997</v>
      </c>
      <c r="Q204" s="89">
        <v>1.282E-2</v>
      </c>
      <c r="R204" s="89">
        <f>$Q$204*$H$204</f>
        <v>5.7100792799999995</v>
      </c>
      <c r="S204" s="89">
        <v>0</v>
      </c>
      <c r="T204" s="90">
        <f>$S$204*$H$204</f>
        <v>0</v>
      </c>
      <c r="AR204" s="40" t="s">
        <v>94</v>
      </c>
      <c r="AT204" s="40" t="s">
        <v>90</v>
      </c>
      <c r="AU204" s="40" t="s">
        <v>38</v>
      </c>
      <c r="AY204" s="6" t="s">
        <v>88</v>
      </c>
      <c r="BE204" s="91">
        <f>IF($N$204="základní",$J$204,0)</f>
        <v>0</v>
      </c>
      <c r="BF204" s="91">
        <f>IF($N$204="snížená",$J$204,0)</f>
        <v>0</v>
      </c>
      <c r="BG204" s="91">
        <f>IF($N$204="zákl. přenesená",$J$204,0)</f>
        <v>0</v>
      </c>
      <c r="BH204" s="91">
        <f>IF($N$204="sníž. přenesená",$J$204,0)</f>
        <v>0</v>
      </c>
      <c r="BI204" s="91">
        <f>IF($N$204="nulová",$J$204,0)</f>
        <v>0</v>
      </c>
      <c r="BJ204" s="40" t="s">
        <v>37</v>
      </c>
      <c r="BK204" s="91">
        <f>ROUND($I$204*$H$204,2)</f>
        <v>0</v>
      </c>
      <c r="BL204" s="40" t="s">
        <v>94</v>
      </c>
      <c r="BM204" s="40" t="s">
        <v>1509</v>
      </c>
    </row>
    <row r="205" spans="2:65" s="6" customFormat="1" ht="15.75" customHeight="1">
      <c r="B205" s="92"/>
      <c r="D205" s="93" t="s">
        <v>95</v>
      </c>
      <c r="E205" s="94"/>
      <c r="F205" s="94" t="s">
        <v>1459</v>
      </c>
      <c r="H205" s="95">
        <v>138.25</v>
      </c>
      <c r="L205" s="92"/>
      <c r="M205" s="96"/>
      <c r="T205" s="97"/>
      <c r="AT205" s="98" t="s">
        <v>95</v>
      </c>
      <c r="AU205" s="98" t="s">
        <v>38</v>
      </c>
      <c r="AV205" s="98" t="s">
        <v>38</v>
      </c>
      <c r="AW205" s="98" t="s">
        <v>52</v>
      </c>
      <c r="AX205" s="98" t="s">
        <v>36</v>
      </c>
      <c r="AY205" s="98" t="s">
        <v>88</v>
      </c>
    </row>
    <row r="206" spans="2:65" s="6" customFormat="1" ht="15.75" customHeight="1">
      <c r="B206" s="92"/>
      <c r="D206" s="107" t="s">
        <v>95</v>
      </c>
      <c r="E206" s="98"/>
      <c r="F206" s="94" t="s">
        <v>1498</v>
      </c>
      <c r="H206" s="95">
        <v>15.84</v>
      </c>
      <c r="L206" s="92"/>
      <c r="M206" s="96"/>
      <c r="T206" s="97"/>
      <c r="AT206" s="98" t="s">
        <v>95</v>
      </c>
      <c r="AU206" s="98" t="s">
        <v>38</v>
      </c>
      <c r="AV206" s="98" t="s">
        <v>38</v>
      </c>
      <c r="AW206" s="98" t="s">
        <v>52</v>
      </c>
      <c r="AX206" s="98" t="s">
        <v>36</v>
      </c>
      <c r="AY206" s="98" t="s">
        <v>88</v>
      </c>
    </row>
    <row r="207" spans="2:65" s="6" customFormat="1" ht="15.75" customHeight="1">
      <c r="B207" s="92"/>
      <c r="D207" s="107" t="s">
        <v>95</v>
      </c>
      <c r="E207" s="98"/>
      <c r="F207" s="94" t="s">
        <v>1460</v>
      </c>
      <c r="H207" s="95">
        <v>151.24</v>
      </c>
      <c r="L207" s="92"/>
      <c r="M207" s="96"/>
      <c r="T207" s="97"/>
      <c r="AT207" s="98" t="s">
        <v>95</v>
      </c>
      <c r="AU207" s="98" t="s">
        <v>38</v>
      </c>
      <c r="AV207" s="98" t="s">
        <v>38</v>
      </c>
      <c r="AW207" s="98" t="s">
        <v>52</v>
      </c>
      <c r="AX207" s="98" t="s">
        <v>36</v>
      </c>
      <c r="AY207" s="98" t="s">
        <v>88</v>
      </c>
    </row>
    <row r="208" spans="2:65" s="6" customFormat="1" ht="15.75" customHeight="1">
      <c r="B208" s="92"/>
      <c r="D208" s="107" t="s">
        <v>95</v>
      </c>
      <c r="E208" s="98"/>
      <c r="F208" s="94" t="s">
        <v>1461</v>
      </c>
      <c r="H208" s="95">
        <v>126.16</v>
      </c>
      <c r="L208" s="92"/>
      <c r="M208" s="96"/>
      <c r="T208" s="97"/>
      <c r="AT208" s="98" t="s">
        <v>95</v>
      </c>
      <c r="AU208" s="98" t="s">
        <v>38</v>
      </c>
      <c r="AV208" s="98" t="s">
        <v>38</v>
      </c>
      <c r="AW208" s="98" t="s">
        <v>52</v>
      </c>
      <c r="AX208" s="98" t="s">
        <v>36</v>
      </c>
      <c r="AY208" s="98" t="s">
        <v>88</v>
      </c>
    </row>
    <row r="209" spans="2:65" s="6" customFormat="1" ht="15.75" customHeight="1">
      <c r="B209" s="92"/>
      <c r="D209" s="107" t="s">
        <v>95</v>
      </c>
      <c r="E209" s="98"/>
      <c r="F209" s="94" t="s">
        <v>1462</v>
      </c>
      <c r="H209" s="95">
        <v>135.38999999999999</v>
      </c>
      <c r="L209" s="92"/>
      <c r="M209" s="96"/>
      <c r="T209" s="97"/>
      <c r="AT209" s="98" t="s">
        <v>95</v>
      </c>
      <c r="AU209" s="98" t="s">
        <v>38</v>
      </c>
      <c r="AV209" s="98" t="s">
        <v>38</v>
      </c>
      <c r="AW209" s="98" t="s">
        <v>52</v>
      </c>
      <c r="AX209" s="98" t="s">
        <v>36</v>
      </c>
      <c r="AY209" s="98" t="s">
        <v>88</v>
      </c>
    </row>
    <row r="210" spans="2:65" s="6" customFormat="1" ht="15.75" customHeight="1">
      <c r="B210" s="92"/>
      <c r="D210" s="107" t="s">
        <v>95</v>
      </c>
      <c r="E210" s="98"/>
      <c r="F210" s="94" t="s">
        <v>1463</v>
      </c>
      <c r="H210" s="95">
        <v>-114.63554999999999</v>
      </c>
      <c r="L210" s="92"/>
      <c r="M210" s="96"/>
      <c r="T210" s="97"/>
      <c r="AT210" s="98" t="s">
        <v>95</v>
      </c>
      <c r="AU210" s="98" t="s">
        <v>38</v>
      </c>
      <c r="AV210" s="98" t="s">
        <v>38</v>
      </c>
      <c r="AW210" s="98" t="s">
        <v>52</v>
      </c>
      <c r="AX210" s="98" t="s">
        <v>36</v>
      </c>
      <c r="AY210" s="98" t="s">
        <v>88</v>
      </c>
    </row>
    <row r="211" spans="2:65" s="6" customFormat="1" ht="15.75" customHeight="1">
      <c r="B211" s="92"/>
      <c r="D211" s="107" t="s">
        <v>95</v>
      </c>
      <c r="E211" s="98"/>
      <c r="F211" s="94" t="s">
        <v>1464</v>
      </c>
      <c r="H211" s="95">
        <v>-6.84</v>
      </c>
      <c r="L211" s="92"/>
      <c r="M211" s="96"/>
      <c r="T211" s="97"/>
      <c r="AT211" s="98" t="s">
        <v>95</v>
      </c>
      <c r="AU211" s="98" t="s">
        <v>38</v>
      </c>
      <c r="AV211" s="98" t="s">
        <v>38</v>
      </c>
      <c r="AW211" s="98" t="s">
        <v>52</v>
      </c>
      <c r="AX211" s="98" t="s">
        <v>36</v>
      </c>
      <c r="AY211" s="98" t="s">
        <v>88</v>
      </c>
    </row>
    <row r="212" spans="2:65" s="6" customFormat="1" ht="15.75" customHeight="1">
      <c r="B212" s="16"/>
      <c r="C212" s="81" t="s">
        <v>158</v>
      </c>
      <c r="D212" s="81" t="s">
        <v>90</v>
      </c>
      <c r="E212" s="82" t="s">
        <v>793</v>
      </c>
      <c r="F212" s="83" t="s">
        <v>794</v>
      </c>
      <c r="G212" s="84" t="s">
        <v>113</v>
      </c>
      <c r="H212" s="85">
        <v>70.55</v>
      </c>
      <c r="I212" s="86"/>
      <c r="J212" s="86">
        <f>ROUND($I$212*$H$212,2)</f>
        <v>0</v>
      </c>
      <c r="K212" s="83"/>
      <c r="L212" s="16"/>
      <c r="M212" s="87"/>
      <c r="N212" s="88" t="s">
        <v>25</v>
      </c>
      <c r="O212" s="89">
        <v>0.2</v>
      </c>
      <c r="P212" s="89">
        <f>$O$212*$H$212</f>
        <v>14.11</v>
      </c>
      <c r="Q212" s="89">
        <v>5.8E-4</v>
      </c>
      <c r="R212" s="89">
        <f>$Q$212*$H$212</f>
        <v>4.0918999999999997E-2</v>
      </c>
      <c r="S212" s="89">
        <v>0</v>
      </c>
      <c r="T212" s="90">
        <f>$S$212*$H$212</f>
        <v>0</v>
      </c>
      <c r="AR212" s="40" t="s">
        <v>94</v>
      </c>
      <c r="AT212" s="40" t="s">
        <v>90</v>
      </c>
      <c r="AU212" s="40" t="s">
        <v>38</v>
      </c>
      <c r="AY212" s="6" t="s">
        <v>88</v>
      </c>
      <c r="BE212" s="91">
        <f>IF($N$212="základní",$J$212,0)</f>
        <v>0</v>
      </c>
      <c r="BF212" s="91">
        <f>IF($N$212="snížená",$J$212,0)</f>
        <v>0</v>
      </c>
      <c r="BG212" s="91">
        <f>IF($N$212="zákl. přenesená",$J$212,0)</f>
        <v>0</v>
      </c>
      <c r="BH212" s="91">
        <f>IF($N$212="sníž. přenesená",$J$212,0)</f>
        <v>0</v>
      </c>
      <c r="BI212" s="91">
        <f>IF($N$212="nulová",$J$212,0)</f>
        <v>0</v>
      </c>
      <c r="BJ212" s="40" t="s">
        <v>37</v>
      </c>
      <c r="BK212" s="91">
        <f>ROUND($I$212*$H$212,2)</f>
        <v>0</v>
      </c>
      <c r="BL212" s="40" t="s">
        <v>94</v>
      </c>
      <c r="BM212" s="40" t="s">
        <v>1510</v>
      </c>
    </row>
    <row r="213" spans="2:65" s="6" customFormat="1" ht="15.75" customHeight="1">
      <c r="B213" s="92"/>
      <c r="D213" s="93" t="s">
        <v>95</v>
      </c>
      <c r="E213" s="94"/>
      <c r="F213" s="94" t="s">
        <v>1511</v>
      </c>
      <c r="H213" s="95">
        <v>16.45</v>
      </c>
      <c r="L213" s="92"/>
      <c r="M213" s="96"/>
      <c r="T213" s="97"/>
      <c r="AT213" s="98" t="s">
        <v>95</v>
      </c>
      <c r="AU213" s="98" t="s">
        <v>38</v>
      </c>
      <c r="AV213" s="98" t="s">
        <v>38</v>
      </c>
      <c r="AW213" s="98" t="s">
        <v>52</v>
      </c>
      <c r="AX213" s="98" t="s">
        <v>36</v>
      </c>
      <c r="AY213" s="98" t="s">
        <v>88</v>
      </c>
    </row>
    <row r="214" spans="2:65" s="6" customFormat="1" ht="15.75" customHeight="1">
      <c r="B214" s="92"/>
      <c r="D214" s="107" t="s">
        <v>95</v>
      </c>
      <c r="E214" s="98"/>
      <c r="F214" s="94" t="s">
        <v>1512</v>
      </c>
      <c r="H214" s="95">
        <v>19.899999999999999</v>
      </c>
      <c r="L214" s="92"/>
      <c r="M214" s="96"/>
      <c r="T214" s="97"/>
      <c r="AT214" s="98" t="s">
        <v>95</v>
      </c>
      <c r="AU214" s="98" t="s">
        <v>38</v>
      </c>
      <c r="AV214" s="98" t="s">
        <v>38</v>
      </c>
      <c r="AW214" s="98" t="s">
        <v>52</v>
      </c>
      <c r="AX214" s="98" t="s">
        <v>36</v>
      </c>
      <c r="AY214" s="98" t="s">
        <v>88</v>
      </c>
    </row>
    <row r="215" spans="2:65" s="6" customFormat="1" ht="15.75" customHeight="1">
      <c r="B215" s="92"/>
      <c r="D215" s="107" t="s">
        <v>95</v>
      </c>
      <c r="E215" s="98"/>
      <c r="F215" s="94" t="s">
        <v>1513</v>
      </c>
      <c r="H215" s="95">
        <v>16.600000000000001</v>
      </c>
      <c r="L215" s="92"/>
      <c r="M215" s="96"/>
      <c r="T215" s="97"/>
      <c r="AT215" s="98" t="s">
        <v>95</v>
      </c>
      <c r="AU215" s="98" t="s">
        <v>38</v>
      </c>
      <c r="AV215" s="98" t="s">
        <v>38</v>
      </c>
      <c r="AW215" s="98" t="s">
        <v>52</v>
      </c>
      <c r="AX215" s="98" t="s">
        <v>36</v>
      </c>
      <c r="AY215" s="98" t="s">
        <v>88</v>
      </c>
    </row>
    <row r="216" spans="2:65" s="6" customFormat="1" ht="15.75" customHeight="1">
      <c r="B216" s="92"/>
      <c r="D216" s="107" t="s">
        <v>95</v>
      </c>
      <c r="E216" s="98"/>
      <c r="F216" s="94" t="s">
        <v>1514</v>
      </c>
      <c r="H216" s="95">
        <v>17.600000000000001</v>
      </c>
      <c r="L216" s="92"/>
      <c r="M216" s="96"/>
      <c r="T216" s="97"/>
      <c r="AT216" s="98" t="s">
        <v>95</v>
      </c>
      <c r="AU216" s="98" t="s">
        <v>38</v>
      </c>
      <c r="AV216" s="98" t="s">
        <v>38</v>
      </c>
      <c r="AW216" s="98" t="s">
        <v>52</v>
      </c>
      <c r="AX216" s="98" t="s">
        <v>36</v>
      </c>
      <c r="AY216" s="98" t="s">
        <v>88</v>
      </c>
    </row>
    <row r="217" spans="2:65" s="6" customFormat="1" ht="15.75" customHeight="1">
      <c r="B217" s="16"/>
      <c r="C217" s="81" t="s">
        <v>159</v>
      </c>
      <c r="D217" s="81" t="s">
        <v>90</v>
      </c>
      <c r="E217" s="82" t="s">
        <v>171</v>
      </c>
      <c r="F217" s="83" t="s">
        <v>172</v>
      </c>
      <c r="G217" s="84" t="s">
        <v>113</v>
      </c>
      <c r="H217" s="85">
        <v>233.57</v>
      </c>
      <c r="I217" s="86"/>
      <c r="J217" s="86">
        <f>ROUND($I$217*$H$217,2)</f>
        <v>0</v>
      </c>
      <c r="K217" s="83"/>
      <c r="L217" s="16"/>
      <c r="M217" s="87"/>
      <c r="N217" s="88" t="s">
        <v>25</v>
      </c>
      <c r="O217" s="89">
        <v>0.36</v>
      </c>
      <c r="P217" s="89">
        <f>$O$217*$H$217</f>
        <v>84.0852</v>
      </c>
      <c r="Q217" s="89">
        <v>3.0000000000000001E-5</v>
      </c>
      <c r="R217" s="89">
        <f>$Q$217*$H$217</f>
        <v>7.0070999999999996E-3</v>
      </c>
      <c r="S217" s="89">
        <v>0</v>
      </c>
      <c r="T217" s="90">
        <f>$S$217*$H$217</f>
        <v>0</v>
      </c>
      <c r="AR217" s="40" t="s">
        <v>94</v>
      </c>
      <c r="AT217" s="40" t="s">
        <v>90</v>
      </c>
      <c r="AU217" s="40" t="s">
        <v>38</v>
      </c>
      <c r="AY217" s="6" t="s">
        <v>88</v>
      </c>
      <c r="BE217" s="91">
        <f>IF($N$217="základní",$J$217,0)</f>
        <v>0</v>
      </c>
      <c r="BF217" s="91">
        <f>IF($N$217="snížená",$J$217,0)</f>
        <v>0</v>
      </c>
      <c r="BG217" s="91">
        <f>IF($N$217="zákl. přenesená",$J$217,0)</f>
        <v>0</v>
      </c>
      <c r="BH217" s="91">
        <f>IF($N$217="sníž. přenesená",$J$217,0)</f>
        <v>0</v>
      </c>
      <c r="BI217" s="91">
        <f>IF($N$217="nulová",$J$217,0)</f>
        <v>0</v>
      </c>
      <c r="BJ217" s="40" t="s">
        <v>37</v>
      </c>
      <c r="BK217" s="91">
        <f>ROUND($I$217*$H$217,2)</f>
        <v>0</v>
      </c>
      <c r="BL217" s="40" t="s">
        <v>94</v>
      </c>
      <c r="BM217" s="40" t="s">
        <v>1515</v>
      </c>
    </row>
    <row r="218" spans="2:65" s="6" customFormat="1" ht="15.75" customHeight="1">
      <c r="B218" s="108"/>
      <c r="D218" s="93" t="s">
        <v>95</v>
      </c>
      <c r="E218" s="110"/>
      <c r="F218" s="110" t="s">
        <v>812</v>
      </c>
      <c r="H218" s="109"/>
      <c r="L218" s="108"/>
      <c r="M218" s="111"/>
      <c r="T218" s="112"/>
      <c r="AT218" s="109" t="s">
        <v>95</v>
      </c>
      <c r="AU218" s="109" t="s">
        <v>38</v>
      </c>
      <c r="AV218" s="109" t="s">
        <v>37</v>
      </c>
      <c r="AW218" s="109" t="s">
        <v>52</v>
      </c>
      <c r="AX218" s="109" t="s">
        <v>36</v>
      </c>
      <c r="AY218" s="109" t="s">
        <v>88</v>
      </c>
    </row>
    <row r="219" spans="2:65" s="6" customFormat="1" ht="15.75" customHeight="1">
      <c r="B219" s="92"/>
      <c r="D219" s="107" t="s">
        <v>95</v>
      </c>
      <c r="E219" s="98"/>
      <c r="F219" s="94" t="s">
        <v>1516</v>
      </c>
      <c r="H219" s="95">
        <v>26.65</v>
      </c>
      <c r="L219" s="92"/>
      <c r="M219" s="96"/>
      <c r="T219" s="97"/>
      <c r="AT219" s="98" t="s">
        <v>95</v>
      </c>
      <c r="AU219" s="98" t="s">
        <v>38</v>
      </c>
      <c r="AV219" s="98" t="s">
        <v>38</v>
      </c>
      <c r="AW219" s="98" t="s">
        <v>52</v>
      </c>
      <c r="AX219" s="98" t="s">
        <v>36</v>
      </c>
      <c r="AY219" s="98" t="s">
        <v>88</v>
      </c>
    </row>
    <row r="220" spans="2:65" s="6" customFormat="1" ht="15.75" customHeight="1">
      <c r="B220" s="92"/>
      <c r="D220" s="107" t="s">
        <v>95</v>
      </c>
      <c r="E220" s="98"/>
      <c r="F220" s="94" t="s">
        <v>1517</v>
      </c>
      <c r="H220" s="95">
        <v>15.4</v>
      </c>
      <c r="L220" s="92"/>
      <c r="M220" s="96"/>
      <c r="T220" s="97"/>
      <c r="AT220" s="98" t="s">
        <v>95</v>
      </c>
      <c r="AU220" s="98" t="s">
        <v>38</v>
      </c>
      <c r="AV220" s="98" t="s">
        <v>38</v>
      </c>
      <c r="AW220" s="98" t="s">
        <v>52</v>
      </c>
      <c r="AX220" s="98" t="s">
        <v>36</v>
      </c>
      <c r="AY220" s="98" t="s">
        <v>88</v>
      </c>
    </row>
    <row r="221" spans="2:65" s="6" customFormat="1" ht="15.75" customHeight="1">
      <c r="B221" s="108"/>
      <c r="D221" s="107" t="s">
        <v>95</v>
      </c>
      <c r="E221" s="109"/>
      <c r="F221" s="110" t="s">
        <v>1518</v>
      </c>
      <c r="H221" s="109"/>
      <c r="L221" s="108"/>
      <c r="M221" s="111"/>
      <c r="T221" s="112"/>
      <c r="AT221" s="109" t="s">
        <v>95</v>
      </c>
      <c r="AU221" s="109" t="s">
        <v>38</v>
      </c>
      <c r="AV221" s="109" t="s">
        <v>37</v>
      </c>
      <c r="AW221" s="109" t="s">
        <v>52</v>
      </c>
      <c r="AX221" s="109" t="s">
        <v>36</v>
      </c>
      <c r="AY221" s="109" t="s">
        <v>88</v>
      </c>
    </row>
    <row r="222" spans="2:65" s="6" customFormat="1" ht="15.75" customHeight="1">
      <c r="B222" s="92"/>
      <c r="D222" s="107" t="s">
        <v>95</v>
      </c>
      <c r="E222" s="98"/>
      <c r="F222" s="94" t="s">
        <v>1519</v>
      </c>
      <c r="H222" s="95">
        <v>84.37</v>
      </c>
      <c r="L222" s="92"/>
      <c r="M222" s="96"/>
      <c r="T222" s="97"/>
      <c r="AT222" s="98" t="s">
        <v>95</v>
      </c>
      <c r="AU222" s="98" t="s">
        <v>38</v>
      </c>
      <c r="AV222" s="98" t="s">
        <v>38</v>
      </c>
      <c r="AW222" s="98" t="s">
        <v>52</v>
      </c>
      <c r="AX222" s="98" t="s">
        <v>36</v>
      </c>
      <c r="AY222" s="98" t="s">
        <v>88</v>
      </c>
    </row>
    <row r="223" spans="2:65" s="6" customFormat="1" ht="15.75" customHeight="1">
      <c r="B223" s="92"/>
      <c r="D223" s="107" t="s">
        <v>95</v>
      </c>
      <c r="E223" s="98"/>
      <c r="F223" s="94" t="s">
        <v>1520</v>
      </c>
      <c r="H223" s="95">
        <v>32.450000000000003</v>
      </c>
      <c r="L223" s="92"/>
      <c r="M223" s="96"/>
      <c r="T223" s="97"/>
      <c r="AT223" s="98" t="s">
        <v>95</v>
      </c>
      <c r="AU223" s="98" t="s">
        <v>38</v>
      </c>
      <c r="AV223" s="98" t="s">
        <v>38</v>
      </c>
      <c r="AW223" s="98" t="s">
        <v>52</v>
      </c>
      <c r="AX223" s="98" t="s">
        <v>36</v>
      </c>
      <c r="AY223" s="98" t="s">
        <v>88</v>
      </c>
    </row>
    <row r="224" spans="2:65" s="6" customFormat="1" ht="15.75" customHeight="1">
      <c r="B224" s="92"/>
      <c r="D224" s="107" t="s">
        <v>95</v>
      </c>
      <c r="E224" s="98"/>
      <c r="F224" s="94" t="s">
        <v>1521</v>
      </c>
      <c r="H224" s="95">
        <v>23.04</v>
      </c>
      <c r="L224" s="92"/>
      <c r="M224" s="96"/>
      <c r="T224" s="97"/>
      <c r="AT224" s="98" t="s">
        <v>95</v>
      </c>
      <c r="AU224" s="98" t="s">
        <v>38</v>
      </c>
      <c r="AV224" s="98" t="s">
        <v>38</v>
      </c>
      <c r="AW224" s="98" t="s">
        <v>52</v>
      </c>
      <c r="AX224" s="98" t="s">
        <v>36</v>
      </c>
      <c r="AY224" s="98" t="s">
        <v>88</v>
      </c>
    </row>
    <row r="225" spans="2:65" s="6" customFormat="1" ht="15.75" customHeight="1">
      <c r="B225" s="92"/>
      <c r="D225" s="107" t="s">
        <v>95</v>
      </c>
      <c r="E225" s="98"/>
      <c r="F225" s="94" t="s">
        <v>1522</v>
      </c>
      <c r="H225" s="95">
        <v>5.3</v>
      </c>
      <c r="L225" s="92"/>
      <c r="M225" s="96"/>
      <c r="T225" s="97"/>
      <c r="AT225" s="98" t="s">
        <v>95</v>
      </c>
      <c r="AU225" s="98" t="s">
        <v>38</v>
      </c>
      <c r="AV225" s="98" t="s">
        <v>38</v>
      </c>
      <c r="AW225" s="98" t="s">
        <v>52</v>
      </c>
      <c r="AX225" s="98" t="s">
        <v>36</v>
      </c>
      <c r="AY225" s="98" t="s">
        <v>88</v>
      </c>
    </row>
    <row r="226" spans="2:65" s="6" customFormat="1" ht="15.75" customHeight="1">
      <c r="B226" s="92"/>
      <c r="D226" s="107" t="s">
        <v>95</v>
      </c>
      <c r="E226" s="98"/>
      <c r="F226" s="94" t="s">
        <v>1523</v>
      </c>
      <c r="H226" s="95">
        <v>10.7</v>
      </c>
      <c r="L226" s="92"/>
      <c r="M226" s="96"/>
      <c r="T226" s="97"/>
      <c r="AT226" s="98" t="s">
        <v>95</v>
      </c>
      <c r="AU226" s="98" t="s">
        <v>38</v>
      </c>
      <c r="AV226" s="98" t="s">
        <v>38</v>
      </c>
      <c r="AW226" s="98" t="s">
        <v>52</v>
      </c>
      <c r="AX226" s="98" t="s">
        <v>36</v>
      </c>
      <c r="AY226" s="98" t="s">
        <v>88</v>
      </c>
    </row>
    <row r="227" spans="2:65" s="6" customFormat="1" ht="15.75" customHeight="1">
      <c r="B227" s="92"/>
      <c r="D227" s="107" t="s">
        <v>95</v>
      </c>
      <c r="E227" s="98"/>
      <c r="F227" s="94" t="s">
        <v>1524</v>
      </c>
      <c r="H227" s="95">
        <v>4.5</v>
      </c>
      <c r="L227" s="92"/>
      <c r="M227" s="96"/>
      <c r="T227" s="97"/>
      <c r="AT227" s="98" t="s">
        <v>95</v>
      </c>
      <c r="AU227" s="98" t="s">
        <v>38</v>
      </c>
      <c r="AV227" s="98" t="s">
        <v>38</v>
      </c>
      <c r="AW227" s="98" t="s">
        <v>52</v>
      </c>
      <c r="AX227" s="98" t="s">
        <v>36</v>
      </c>
      <c r="AY227" s="98" t="s">
        <v>88</v>
      </c>
    </row>
    <row r="228" spans="2:65" s="6" customFormat="1" ht="15.75" customHeight="1">
      <c r="B228" s="92"/>
      <c r="D228" s="107" t="s">
        <v>95</v>
      </c>
      <c r="E228" s="98"/>
      <c r="F228" s="94" t="s">
        <v>1525</v>
      </c>
      <c r="H228" s="95">
        <v>5.64</v>
      </c>
      <c r="L228" s="92"/>
      <c r="M228" s="96"/>
      <c r="T228" s="97"/>
      <c r="AT228" s="98" t="s">
        <v>95</v>
      </c>
      <c r="AU228" s="98" t="s">
        <v>38</v>
      </c>
      <c r="AV228" s="98" t="s">
        <v>38</v>
      </c>
      <c r="AW228" s="98" t="s">
        <v>52</v>
      </c>
      <c r="AX228" s="98" t="s">
        <v>36</v>
      </c>
      <c r="AY228" s="98" t="s">
        <v>88</v>
      </c>
    </row>
    <row r="229" spans="2:65" s="6" customFormat="1" ht="15.75" customHeight="1">
      <c r="B229" s="92"/>
      <c r="D229" s="107" t="s">
        <v>95</v>
      </c>
      <c r="E229" s="98"/>
      <c r="F229" s="94" t="s">
        <v>1525</v>
      </c>
      <c r="H229" s="95">
        <v>5.64</v>
      </c>
      <c r="L229" s="92"/>
      <c r="M229" s="96"/>
      <c r="T229" s="97"/>
      <c r="AT229" s="98" t="s">
        <v>95</v>
      </c>
      <c r="AU229" s="98" t="s">
        <v>38</v>
      </c>
      <c r="AV229" s="98" t="s">
        <v>38</v>
      </c>
      <c r="AW229" s="98" t="s">
        <v>52</v>
      </c>
      <c r="AX229" s="98" t="s">
        <v>36</v>
      </c>
      <c r="AY229" s="98" t="s">
        <v>88</v>
      </c>
    </row>
    <row r="230" spans="2:65" s="6" customFormat="1" ht="15.75" customHeight="1">
      <c r="B230" s="92"/>
      <c r="D230" s="107" t="s">
        <v>95</v>
      </c>
      <c r="E230" s="98"/>
      <c r="F230" s="94" t="s">
        <v>1526</v>
      </c>
      <c r="H230" s="95">
        <v>11.28</v>
      </c>
      <c r="L230" s="92"/>
      <c r="M230" s="96"/>
      <c r="T230" s="97"/>
      <c r="AT230" s="98" t="s">
        <v>95</v>
      </c>
      <c r="AU230" s="98" t="s">
        <v>38</v>
      </c>
      <c r="AV230" s="98" t="s">
        <v>38</v>
      </c>
      <c r="AW230" s="98" t="s">
        <v>52</v>
      </c>
      <c r="AX230" s="98" t="s">
        <v>36</v>
      </c>
      <c r="AY230" s="98" t="s">
        <v>88</v>
      </c>
    </row>
    <row r="231" spans="2:65" s="6" customFormat="1" ht="15.75" customHeight="1">
      <c r="B231" s="92"/>
      <c r="D231" s="107" t="s">
        <v>95</v>
      </c>
      <c r="E231" s="98"/>
      <c r="F231" s="94" t="s">
        <v>1527</v>
      </c>
      <c r="H231" s="95">
        <v>8.6</v>
      </c>
      <c r="L231" s="92"/>
      <c r="M231" s="96"/>
      <c r="T231" s="97"/>
      <c r="AT231" s="98" t="s">
        <v>95</v>
      </c>
      <c r="AU231" s="98" t="s">
        <v>38</v>
      </c>
      <c r="AV231" s="98" t="s">
        <v>38</v>
      </c>
      <c r="AW231" s="98" t="s">
        <v>52</v>
      </c>
      <c r="AX231" s="98" t="s">
        <v>36</v>
      </c>
      <c r="AY231" s="98" t="s">
        <v>88</v>
      </c>
    </row>
    <row r="232" spans="2:65" s="6" customFormat="1" ht="15.75" customHeight="1">
      <c r="B232" s="16"/>
      <c r="C232" s="81" t="s">
        <v>160</v>
      </c>
      <c r="D232" s="81" t="s">
        <v>90</v>
      </c>
      <c r="E232" s="82" t="s">
        <v>175</v>
      </c>
      <c r="F232" s="83" t="s">
        <v>176</v>
      </c>
      <c r="G232" s="84" t="s">
        <v>113</v>
      </c>
      <c r="H232" s="85">
        <v>191.52</v>
      </c>
      <c r="I232" s="86"/>
      <c r="J232" s="86">
        <f>ROUND($I$232*$H$232,2)</f>
        <v>0</v>
      </c>
      <c r="K232" s="83"/>
      <c r="L232" s="16"/>
      <c r="M232" s="87"/>
      <c r="N232" s="88" t="s">
        <v>25</v>
      </c>
      <c r="O232" s="89">
        <v>0.36</v>
      </c>
      <c r="P232" s="89">
        <f>$O$232*$H$232</f>
        <v>68.947199999999995</v>
      </c>
      <c r="Q232" s="89">
        <v>2.9999999999999997E-4</v>
      </c>
      <c r="R232" s="89">
        <f>$Q$232*$H$232</f>
        <v>5.7456E-2</v>
      </c>
      <c r="S232" s="89">
        <v>0</v>
      </c>
      <c r="T232" s="90">
        <f>$S$232*$H$232</f>
        <v>0</v>
      </c>
      <c r="AR232" s="40" t="s">
        <v>94</v>
      </c>
      <c r="AT232" s="40" t="s">
        <v>90</v>
      </c>
      <c r="AU232" s="40" t="s">
        <v>38</v>
      </c>
      <c r="AY232" s="6" t="s">
        <v>88</v>
      </c>
      <c r="BE232" s="91">
        <f>IF($N$232="základní",$J$232,0)</f>
        <v>0</v>
      </c>
      <c r="BF232" s="91">
        <f>IF($N$232="snížená",$J$232,0)</f>
        <v>0</v>
      </c>
      <c r="BG232" s="91">
        <f>IF($N$232="zákl. přenesená",$J$232,0)</f>
        <v>0</v>
      </c>
      <c r="BH232" s="91">
        <f>IF($N$232="sníž. přenesená",$J$232,0)</f>
        <v>0</v>
      </c>
      <c r="BI232" s="91">
        <f>IF($N$232="nulová",$J$232,0)</f>
        <v>0</v>
      </c>
      <c r="BJ232" s="40" t="s">
        <v>37</v>
      </c>
      <c r="BK232" s="91">
        <f>ROUND($I$232*$H$232,2)</f>
        <v>0</v>
      </c>
      <c r="BL232" s="40" t="s">
        <v>94</v>
      </c>
      <c r="BM232" s="40" t="s">
        <v>1528</v>
      </c>
    </row>
    <row r="233" spans="2:65" s="6" customFormat="1" ht="15.75" customHeight="1">
      <c r="B233" s="108"/>
      <c r="D233" s="93" t="s">
        <v>95</v>
      </c>
      <c r="E233" s="110"/>
      <c r="F233" s="110" t="s">
        <v>1518</v>
      </c>
      <c r="H233" s="109"/>
      <c r="L233" s="108"/>
      <c r="M233" s="111"/>
      <c r="T233" s="112"/>
      <c r="AT233" s="109" t="s">
        <v>95</v>
      </c>
      <c r="AU233" s="109" t="s">
        <v>38</v>
      </c>
      <c r="AV233" s="109" t="s">
        <v>37</v>
      </c>
      <c r="AW233" s="109" t="s">
        <v>52</v>
      </c>
      <c r="AX233" s="109" t="s">
        <v>36</v>
      </c>
      <c r="AY233" s="109" t="s">
        <v>88</v>
      </c>
    </row>
    <row r="234" spans="2:65" s="6" customFormat="1" ht="15.75" customHeight="1">
      <c r="B234" s="92"/>
      <c r="D234" s="107" t="s">
        <v>95</v>
      </c>
      <c r="E234" s="98"/>
      <c r="F234" s="94" t="s">
        <v>1519</v>
      </c>
      <c r="H234" s="95">
        <v>84.37</v>
      </c>
      <c r="L234" s="92"/>
      <c r="M234" s="96"/>
      <c r="T234" s="97"/>
      <c r="AT234" s="98" t="s">
        <v>95</v>
      </c>
      <c r="AU234" s="98" t="s">
        <v>38</v>
      </c>
      <c r="AV234" s="98" t="s">
        <v>38</v>
      </c>
      <c r="AW234" s="98" t="s">
        <v>52</v>
      </c>
      <c r="AX234" s="98" t="s">
        <v>36</v>
      </c>
      <c r="AY234" s="98" t="s">
        <v>88</v>
      </c>
    </row>
    <row r="235" spans="2:65" s="6" customFormat="1" ht="15.75" customHeight="1">
      <c r="B235" s="92"/>
      <c r="D235" s="107" t="s">
        <v>95</v>
      </c>
      <c r="E235" s="98"/>
      <c r="F235" s="94" t="s">
        <v>1520</v>
      </c>
      <c r="H235" s="95">
        <v>32.450000000000003</v>
      </c>
      <c r="L235" s="92"/>
      <c r="M235" s="96"/>
      <c r="T235" s="97"/>
      <c r="AT235" s="98" t="s">
        <v>95</v>
      </c>
      <c r="AU235" s="98" t="s">
        <v>38</v>
      </c>
      <c r="AV235" s="98" t="s">
        <v>38</v>
      </c>
      <c r="AW235" s="98" t="s">
        <v>52</v>
      </c>
      <c r="AX235" s="98" t="s">
        <v>36</v>
      </c>
      <c r="AY235" s="98" t="s">
        <v>88</v>
      </c>
    </row>
    <row r="236" spans="2:65" s="6" customFormat="1" ht="15.75" customHeight="1">
      <c r="B236" s="92"/>
      <c r="D236" s="107" t="s">
        <v>95</v>
      </c>
      <c r="E236" s="98"/>
      <c r="F236" s="94" t="s">
        <v>1521</v>
      </c>
      <c r="H236" s="95">
        <v>23.04</v>
      </c>
      <c r="L236" s="92"/>
      <c r="M236" s="96"/>
      <c r="T236" s="97"/>
      <c r="AT236" s="98" t="s">
        <v>95</v>
      </c>
      <c r="AU236" s="98" t="s">
        <v>38</v>
      </c>
      <c r="AV236" s="98" t="s">
        <v>38</v>
      </c>
      <c r="AW236" s="98" t="s">
        <v>52</v>
      </c>
      <c r="AX236" s="98" t="s">
        <v>36</v>
      </c>
      <c r="AY236" s="98" t="s">
        <v>88</v>
      </c>
    </row>
    <row r="237" spans="2:65" s="6" customFormat="1" ht="15.75" customHeight="1">
      <c r="B237" s="92"/>
      <c r="D237" s="107" t="s">
        <v>95</v>
      </c>
      <c r="E237" s="98"/>
      <c r="F237" s="94" t="s">
        <v>1522</v>
      </c>
      <c r="H237" s="95">
        <v>5.3</v>
      </c>
      <c r="L237" s="92"/>
      <c r="M237" s="96"/>
      <c r="T237" s="97"/>
      <c r="AT237" s="98" t="s">
        <v>95</v>
      </c>
      <c r="AU237" s="98" t="s">
        <v>38</v>
      </c>
      <c r="AV237" s="98" t="s">
        <v>38</v>
      </c>
      <c r="AW237" s="98" t="s">
        <v>52</v>
      </c>
      <c r="AX237" s="98" t="s">
        <v>36</v>
      </c>
      <c r="AY237" s="98" t="s">
        <v>88</v>
      </c>
    </row>
    <row r="238" spans="2:65" s="6" customFormat="1" ht="15.75" customHeight="1">
      <c r="B238" s="92"/>
      <c r="D238" s="107" t="s">
        <v>95</v>
      </c>
      <c r="E238" s="98"/>
      <c r="F238" s="94" t="s">
        <v>1523</v>
      </c>
      <c r="H238" s="95">
        <v>10.7</v>
      </c>
      <c r="L238" s="92"/>
      <c r="M238" s="96"/>
      <c r="T238" s="97"/>
      <c r="AT238" s="98" t="s">
        <v>95</v>
      </c>
      <c r="AU238" s="98" t="s">
        <v>38</v>
      </c>
      <c r="AV238" s="98" t="s">
        <v>38</v>
      </c>
      <c r="AW238" s="98" t="s">
        <v>52</v>
      </c>
      <c r="AX238" s="98" t="s">
        <v>36</v>
      </c>
      <c r="AY238" s="98" t="s">
        <v>88</v>
      </c>
    </row>
    <row r="239" spans="2:65" s="6" customFormat="1" ht="15.75" customHeight="1">
      <c r="B239" s="92"/>
      <c r="D239" s="107" t="s">
        <v>95</v>
      </c>
      <c r="E239" s="98"/>
      <c r="F239" s="94" t="s">
        <v>1524</v>
      </c>
      <c r="H239" s="95">
        <v>4.5</v>
      </c>
      <c r="L239" s="92"/>
      <c r="M239" s="96"/>
      <c r="T239" s="97"/>
      <c r="AT239" s="98" t="s">
        <v>95</v>
      </c>
      <c r="AU239" s="98" t="s">
        <v>38</v>
      </c>
      <c r="AV239" s="98" t="s">
        <v>38</v>
      </c>
      <c r="AW239" s="98" t="s">
        <v>52</v>
      </c>
      <c r="AX239" s="98" t="s">
        <v>36</v>
      </c>
      <c r="AY239" s="98" t="s">
        <v>88</v>
      </c>
    </row>
    <row r="240" spans="2:65" s="6" customFormat="1" ht="15.75" customHeight="1">
      <c r="B240" s="92"/>
      <c r="D240" s="107" t="s">
        <v>95</v>
      </c>
      <c r="E240" s="98"/>
      <c r="F240" s="94" t="s">
        <v>1525</v>
      </c>
      <c r="H240" s="95">
        <v>5.64</v>
      </c>
      <c r="L240" s="92"/>
      <c r="M240" s="96"/>
      <c r="T240" s="97"/>
      <c r="AT240" s="98" t="s">
        <v>95</v>
      </c>
      <c r="AU240" s="98" t="s">
        <v>38</v>
      </c>
      <c r="AV240" s="98" t="s">
        <v>38</v>
      </c>
      <c r="AW240" s="98" t="s">
        <v>52</v>
      </c>
      <c r="AX240" s="98" t="s">
        <v>36</v>
      </c>
      <c r="AY240" s="98" t="s">
        <v>88</v>
      </c>
    </row>
    <row r="241" spans="2:65" s="6" customFormat="1" ht="15.75" customHeight="1">
      <c r="B241" s="92"/>
      <c r="D241" s="107" t="s">
        <v>95</v>
      </c>
      <c r="E241" s="98"/>
      <c r="F241" s="94" t="s">
        <v>1525</v>
      </c>
      <c r="H241" s="95">
        <v>5.64</v>
      </c>
      <c r="L241" s="92"/>
      <c r="M241" s="96"/>
      <c r="T241" s="97"/>
      <c r="AT241" s="98" t="s">
        <v>95</v>
      </c>
      <c r="AU241" s="98" t="s">
        <v>38</v>
      </c>
      <c r="AV241" s="98" t="s">
        <v>38</v>
      </c>
      <c r="AW241" s="98" t="s">
        <v>52</v>
      </c>
      <c r="AX241" s="98" t="s">
        <v>36</v>
      </c>
      <c r="AY241" s="98" t="s">
        <v>88</v>
      </c>
    </row>
    <row r="242" spans="2:65" s="6" customFormat="1" ht="15.75" customHeight="1">
      <c r="B242" s="92"/>
      <c r="D242" s="107" t="s">
        <v>95</v>
      </c>
      <c r="E242" s="98"/>
      <c r="F242" s="94" t="s">
        <v>1526</v>
      </c>
      <c r="H242" s="95">
        <v>11.28</v>
      </c>
      <c r="L242" s="92"/>
      <c r="M242" s="96"/>
      <c r="T242" s="97"/>
      <c r="AT242" s="98" t="s">
        <v>95</v>
      </c>
      <c r="AU242" s="98" t="s">
        <v>38</v>
      </c>
      <c r="AV242" s="98" t="s">
        <v>38</v>
      </c>
      <c r="AW242" s="98" t="s">
        <v>52</v>
      </c>
      <c r="AX242" s="98" t="s">
        <v>36</v>
      </c>
      <c r="AY242" s="98" t="s">
        <v>88</v>
      </c>
    </row>
    <row r="243" spans="2:65" s="6" customFormat="1" ht="15.75" customHeight="1">
      <c r="B243" s="92"/>
      <c r="D243" s="107" t="s">
        <v>95</v>
      </c>
      <c r="E243" s="98"/>
      <c r="F243" s="94" t="s">
        <v>1527</v>
      </c>
      <c r="H243" s="95">
        <v>8.6</v>
      </c>
      <c r="L243" s="92"/>
      <c r="M243" s="96"/>
      <c r="T243" s="97"/>
      <c r="AT243" s="98" t="s">
        <v>95</v>
      </c>
      <c r="AU243" s="98" t="s">
        <v>38</v>
      </c>
      <c r="AV243" s="98" t="s">
        <v>38</v>
      </c>
      <c r="AW243" s="98" t="s">
        <v>52</v>
      </c>
      <c r="AX243" s="98" t="s">
        <v>36</v>
      </c>
      <c r="AY243" s="98" t="s">
        <v>88</v>
      </c>
    </row>
    <row r="244" spans="2:65" s="6" customFormat="1" ht="15.75" customHeight="1">
      <c r="B244" s="16"/>
      <c r="C244" s="81" t="s">
        <v>163</v>
      </c>
      <c r="D244" s="81" t="s">
        <v>90</v>
      </c>
      <c r="E244" s="82" t="s">
        <v>178</v>
      </c>
      <c r="F244" s="83" t="s">
        <v>179</v>
      </c>
      <c r="G244" s="84" t="s">
        <v>113</v>
      </c>
      <c r="H244" s="85">
        <v>64</v>
      </c>
      <c r="I244" s="86"/>
      <c r="J244" s="86">
        <f>ROUND($I$244*$H$244,2)</f>
        <v>0</v>
      </c>
      <c r="K244" s="83"/>
      <c r="L244" s="16"/>
      <c r="M244" s="87"/>
      <c r="N244" s="88" t="s">
        <v>25</v>
      </c>
      <c r="O244" s="89">
        <v>0.36</v>
      </c>
      <c r="P244" s="89">
        <f>$O$244*$H$244</f>
        <v>23.04</v>
      </c>
      <c r="Q244" s="89">
        <v>2.0000000000000001E-4</v>
      </c>
      <c r="R244" s="89">
        <f>$Q$244*$H$244</f>
        <v>1.2800000000000001E-2</v>
      </c>
      <c r="S244" s="89">
        <v>0</v>
      </c>
      <c r="T244" s="90">
        <f>$S$244*$H$244</f>
        <v>0</v>
      </c>
      <c r="AR244" s="40" t="s">
        <v>94</v>
      </c>
      <c r="AT244" s="40" t="s">
        <v>90</v>
      </c>
      <c r="AU244" s="40" t="s">
        <v>38</v>
      </c>
      <c r="AY244" s="6" t="s">
        <v>88</v>
      </c>
      <c r="BE244" s="91">
        <f>IF($N$244="základní",$J$244,0)</f>
        <v>0</v>
      </c>
      <c r="BF244" s="91">
        <f>IF($N$244="snížená",$J$244,0)</f>
        <v>0</v>
      </c>
      <c r="BG244" s="91">
        <f>IF($N$244="zákl. přenesená",$J$244,0)</f>
        <v>0</v>
      </c>
      <c r="BH244" s="91">
        <f>IF($N$244="sníž. přenesená",$J$244,0)</f>
        <v>0</v>
      </c>
      <c r="BI244" s="91">
        <f>IF($N$244="nulová",$J$244,0)</f>
        <v>0</v>
      </c>
      <c r="BJ244" s="40" t="s">
        <v>37</v>
      </c>
      <c r="BK244" s="91">
        <f>ROUND($I$244*$H$244,2)</f>
        <v>0</v>
      </c>
      <c r="BL244" s="40" t="s">
        <v>94</v>
      </c>
      <c r="BM244" s="40" t="s">
        <v>1529</v>
      </c>
    </row>
    <row r="245" spans="2:65" s="6" customFormat="1" ht="15.75" customHeight="1">
      <c r="B245" s="92"/>
      <c r="D245" s="93" t="s">
        <v>95</v>
      </c>
      <c r="E245" s="94"/>
      <c r="F245" s="94" t="s">
        <v>1530</v>
      </c>
      <c r="H245" s="95">
        <v>64</v>
      </c>
      <c r="L245" s="92"/>
      <c r="M245" s="96"/>
      <c r="T245" s="97"/>
      <c r="AT245" s="98" t="s">
        <v>95</v>
      </c>
      <c r="AU245" s="98" t="s">
        <v>38</v>
      </c>
      <c r="AV245" s="98" t="s">
        <v>38</v>
      </c>
      <c r="AW245" s="98" t="s">
        <v>52</v>
      </c>
      <c r="AX245" s="98" t="s">
        <v>36</v>
      </c>
      <c r="AY245" s="98" t="s">
        <v>88</v>
      </c>
    </row>
    <row r="246" spans="2:65" s="6" customFormat="1" ht="15.75" customHeight="1">
      <c r="B246" s="16"/>
      <c r="C246" s="81" t="s">
        <v>164</v>
      </c>
      <c r="D246" s="81" t="s">
        <v>90</v>
      </c>
      <c r="E246" s="82" t="s">
        <v>183</v>
      </c>
      <c r="F246" s="83" t="s">
        <v>184</v>
      </c>
      <c r="G246" s="84" t="s">
        <v>93</v>
      </c>
      <c r="H246" s="85">
        <v>36.549999999999997</v>
      </c>
      <c r="I246" s="86"/>
      <c r="J246" s="86">
        <f>ROUND($I$246*$H$246,2)</f>
        <v>0</v>
      </c>
      <c r="K246" s="83"/>
      <c r="L246" s="16"/>
      <c r="M246" s="87"/>
      <c r="N246" s="88" t="s">
        <v>25</v>
      </c>
      <c r="O246" s="89">
        <v>0.60499999999999998</v>
      </c>
      <c r="P246" s="89">
        <f>$O$246*$H$246</f>
        <v>22.112749999999998</v>
      </c>
      <c r="Q246" s="89">
        <v>0.24099999999999999</v>
      </c>
      <c r="R246" s="89">
        <f>$Q$246*$H$246</f>
        <v>8.8085499999999985</v>
      </c>
      <c r="S246" s="89">
        <v>0</v>
      </c>
      <c r="T246" s="90">
        <f>$S$246*$H$246</f>
        <v>0</v>
      </c>
      <c r="AR246" s="40" t="s">
        <v>94</v>
      </c>
      <c r="AT246" s="40" t="s">
        <v>90</v>
      </c>
      <c r="AU246" s="40" t="s">
        <v>38</v>
      </c>
      <c r="AY246" s="6" t="s">
        <v>88</v>
      </c>
      <c r="BE246" s="91">
        <f>IF($N$246="základní",$J$246,0)</f>
        <v>0</v>
      </c>
      <c r="BF246" s="91">
        <f>IF($N$246="snížená",$J$246,0)</f>
        <v>0</v>
      </c>
      <c r="BG246" s="91">
        <f>IF($N$246="zákl. přenesená",$J$246,0)</f>
        <v>0</v>
      </c>
      <c r="BH246" s="91">
        <f>IF($N$246="sníž. přenesená",$J$246,0)</f>
        <v>0</v>
      </c>
      <c r="BI246" s="91">
        <f>IF($N$246="nulová",$J$246,0)</f>
        <v>0</v>
      </c>
      <c r="BJ246" s="40" t="s">
        <v>37</v>
      </c>
      <c r="BK246" s="91">
        <f>ROUND($I$246*$H$246,2)</f>
        <v>0</v>
      </c>
      <c r="BL246" s="40" t="s">
        <v>94</v>
      </c>
      <c r="BM246" s="40" t="s">
        <v>1531</v>
      </c>
    </row>
    <row r="247" spans="2:65" s="6" customFormat="1" ht="15.75" customHeight="1">
      <c r="B247" s="92"/>
      <c r="D247" s="93" t="s">
        <v>95</v>
      </c>
      <c r="E247" s="94"/>
      <c r="F247" s="94" t="s">
        <v>1532</v>
      </c>
      <c r="H247" s="95">
        <v>8.75</v>
      </c>
      <c r="L247" s="92"/>
      <c r="M247" s="96"/>
      <c r="T247" s="97"/>
      <c r="AT247" s="98" t="s">
        <v>95</v>
      </c>
      <c r="AU247" s="98" t="s">
        <v>38</v>
      </c>
      <c r="AV247" s="98" t="s">
        <v>38</v>
      </c>
      <c r="AW247" s="98" t="s">
        <v>52</v>
      </c>
      <c r="AX247" s="98" t="s">
        <v>36</v>
      </c>
      <c r="AY247" s="98" t="s">
        <v>88</v>
      </c>
    </row>
    <row r="248" spans="2:65" s="6" customFormat="1" ht="15.75" customHeight="1">
      <c r="B248" s="92"/>
      <c r="D248" s="107" t="s">
        <v>95</v>
      </c>
      <c r="E248" s="98"/>
      <c r="F248" s="94" t="s">
        <v>1533</v>
      </c>
      <c r="H248" s="95">
        <v>10.45</v>
      </c>
      <c r="L248" s="92"/>
      <c r="M248" s="96"/>
      <c r="T248" s="97"/>
      <c r="AT248" s="98" t="s">
        <v>95</v>
      </c>
      <c r="AU248" s="98" t="s">
        <v>38</v>
      </c>
      <c r="AV248" s="98" t="s">
        <v>38</v>
      </c>
      <c r="AW248" s="98" t="s">
        <v>52</v>
      </c>
      <c r="AX248" s="98" t="s">
        <v>36</v>
      </c>
      <c r="AY248" s="98" t="s">
        <v>88</v>
      </c>
    </row>
    <row r="249" spans="2:65" s="6" customFormat="1" ht="15.75" customHeight="1">
      <c r="B249" s="92"/>
      <c r="D249" s="107" t="s">
        <v>95</v>
      </c>
      <c r="E249" s="98"/>
      <c r="F249" s="94" t="s">
        <v>1534</v>
      </c>
      <c r="H249" s="95">
        <v>8.4</v>
      </c>
      <c r="L249" s="92"/>
      <c r="M249" s="96"/>
      <c r="T249" s="97"/>
      <c r="AT249" s="98" t="s">
        <v>95</v>
      </c>
      <c r="AU249" s="98" t="s">
        <v>38</v>
      </c>
      <c r="AV249" s="98" t="s">
        <v>38</v>
      </c>
      <c r="AW249" s="98" t="s">
        <v>52</v>
      </c>
      <c r="AX249" s="98" t="s">
        <v>36</v>
      </c>
      <c r="AY249" s="98" t="s">
        <v>88</v>
      </c>
    </row>
    <row r="250" spans="2:65" s="6" customFormat="1" ht="15.75" customHeight="1">
      <c r="B250" s="92"/>
      <c r="D250" s="107" t="s">
        <v>95</v>
      </c>
      <c r="E250" s="98"/>
      <c r="F250" s="94" t="s">
        <v>1535</v>
      </c>
      <c r="H250" s="95">
        <v>8.9499999999999993</v>
      </c>
      <c r="L250" s="92"/>
      <c r="M250" s="96"/>
      <c r="T250" s="97"/>
      <c r="AT250" s="98" t="s">
        <v>95</v>
      </c>
      <c r="AU250" s="98" t="s">
        <v>38</v>
      </c>
      <c r="AV250" s="98" t="s">
        <v>38</v>
      </c>
      <c r="AW250" s="98" t="s">
        <v>52</v>
      </c>
      <c r="AX250" s="98" t="s">
        <v>36</v>
      </c>
      <c r="AY250" s="98" t="s">
        <v>88</v>
      </c>
    </row>
    <row r="251" spans="2:65" s="70" customFormat="1" ht="30.75" customHeight="1">
      <c r="B251" s="71"/>
      <c r="D251" s="72" t="s">
        <v>35</v>
      </c>
      <c r="E251" s="79" t="s">
        <v>112</v>
      </c>
      <c r="F251" s="79" t="s">
        <v>187</v>
      </c>
      <c r="J251" s="80">
        <f>$BK$251</f>
        <v>0</v>
      </c>
      <c r="L251" s="71"/>
      <c r="M251" s="75"/>
      <c r="P251" s="76">
        <f>SUM($P$252:$P$289)</f>
        <v>207.97449499999996</v>
      </c>
      <c r="R251" s="76">
        <f>SUM($R$252:$R$289)</f>
        <v>6.17204</v>
      </c>
      <c r="T251" s="77">
        <f>SUM($T$252:$T$289)</f>
        <v>5.1820200000000005</v>
      </c>
      <c r="AR251" s="72" t="s">
        <v>37</v>
      </c>
      <c r="AT251" s="72" t="s">
        <v>35</v>
      </c>
      <c r="AU251" s="72" t="s">
        <v>37</v>
      </c>
      <c r="AY251" s="72" t="s">
        <v>88</v>
      </c>
      <c r="BK251" s="78">
        <f>SUM($BK$252:$BK$289)</f>
        <v>0</v>
      </c>
    </row>
    <row r="252" spans="2:65" s="6" customFormat="1" ht="15.75" customHeight="1">
      <c r="B252" s="16"/>
      <c r="C252" s="81" t="s">
        <v>165</v>
      </c>
      <c r="D252" s="81" t="s">
        <v>90</v>
      </c>
      <c r="E252" s="82" t="s">
        <v>189</v>
      </c>
      <c r="F252" s="83" t="s">
        <v>190</v>
      </c>
      <c r="G252" s="84" t="s">
        <v>93</v>
      </c>
      <c r="H252" s="85">
        <v>542.9</v>
      </c>
      <c r="I252" s="86"/>
      <c r="J252" s="86">
        <f>ROUND($I$252*$H$252,2)</f>
        <v>0</v>
      </c>
      <c r="K252" s="83"/>
      <c r="L252" s="16"/>
      <c r="M252" s="87"/>
      <c r="N252" s="88" t="s">
        <v>26</v>
      </c>
      <c r="O252" s="89">
        <v>0.11</v>
      </c>
      <c r="P252" s="89">
        <f>$O$252*$H$252</f>
        <v>59.719000000000001</v>
      </c>
      <c r="Q252" s="89">
        <v>0</v>
      </c>
      <c r="R252" s="89">
        <f>$Q$252*$H$252</f>
        <v>0</v>
      </c>
      <c r="S252" s="89">
        <v>0</v>
      </c>
      <c r="T252" s="90">
        <f>$S$252*$H$252</f>
        <v>0</v>
      </c>
      <c r="AR252" s="40" t="s">
        <v>94</v>
      </c>
      <c r="AT252" s="40" t="s">
        <v>90</v>
      </c>
      <c r="AU252" s="40" t="s">
        <v>38</v>
      </c>
      <c r="AY252" s="6" t="s">
        <v>88</v>
      </c>
      <c r="BE252" s="91">
        <f>IF($N$252="základní",$J$252,0)</f>
        <v>0</v>
      </c>
      <c r="BF252" s="91">
        <f>IF($N$252="snížená",$J$252,0)</f>
        <v>0</v>
      </c>
      <c r="BG252" s="91">
        <f>IF($N$252="zákl. přenesená",$J$252,0)</f>
        <v>0</v>
      </c>
      <c r="BH252" s="91">
        <f>IF($N$252="sníž. přenesená",$J$252,0)</f>
        <v>0</v>
      </c>
      <c r="BI252" s="91">
        <f>IF($N$252="nulová",$J$252,0)</f>
        <v>0</v>
      </c>
      <c r="BJ252" s="40" t="s">
        <v>38</v>
      </c>
      <c r="BK252" s="91">
        <f>ROUND($I$252*$H$252,2)</f>
        <v>0</v>
      </c>
      <c r="BL252" s="40" t="s">
        <v>94</v>
      </c>
      <c r="BM252" s="40" t="s">
        <v>1536</v>
      </c>
    </row>
    <row r="253" spans="2:65" s="6" customFormat="1" ht="15.75" customHeight="1">
      <c r="B253" s="92"/>
      <c r="D253" s="93" t="s">
        <v>95</v>
      </c>
      <c r="E253" s="94"/>
      <c r="F253" s="94" t="s">
        <v>1537</v>
      </c>
      <c r="H253" s="95">
        <v>145.4</v>
      </c>
      <c r="L253" s="92"/>
      <c r="M253" s="96"/>
      <c r="T253" s="97"/>
      <c r="AT253" s="98" t="s">
        <v>95</v>
      </c>
      <c r="AU253" s="98" t="s">
        <v>38</v>
      </c>
      <c r="AV253" s="98" t="s">
        <v>38</v>
      </c>
      <c r="AW253" s="98" t="s">
        <v>52</v>
      </c>
      <c r="AX253" s="98" t="s">
        <v>36</v>
      </c>
      <c r="AY253" s="98" t="s">
        <v>88</v>
      </c>
    </row>
    <row r="254" spans="2:65" s="6" customFormat="1" ht="15.75" customHeight="1">
      <c r="B254" s="92"/>
      <c r="D254" s="107" t="s">
        <v>95</v>
      </c>
      <c r="E254" s="98"/>
      <c r="F254" s="94" t="s">
        <v>1538</v>
      </c>
      <c r="H254" s="95">
        <v>149.1</v>
      </c>
      <c r="L254" s="92"/>
      <c r="M254" s="96"/>
      <c r="T254" s="97"/>
      <c r="AT254" s="98" t="s">
        <v>95</v>
      </c>
      <c r="AU254" s="98" t="s">
        <v>38</v>
      </c>
      <c r="AV254" s="98" t="s">
        <v>38</v>
      </c>
      <c r="AW254" s="98" t="s">
        <v>52</v>
      </c>
      <c r="AX254" s="98" t="s">
        <v>36</v>
      </c>
      <c r="AY254" s="98" t="s">
        <v>88</v>
      </c>
    </row>
    <row r="255" spans="2:65" s="6" customFormat="1" ht="15.75" customHeight="1">
      <c r="B255" s="92"/>
      <c r="D255" s="107" t="s">
        <v>95</v>
      </c>
      <c r="E255" s="98"/>
      <c r="F255" s="94" t="s">
        <v>1539</v>
      </c>
      <c r="H255" s="95">
        <v>127.8</v>
      </c>
      <c r="L255" s="92"/>
      <c r="M255" s="96"/>
      <c r="T255" s="97"/>
      <c r="AT255" s="98" t="s">
        <v>95</v>
      </c>
      <c r="AU255" s="98" t="s">
        <v>38</v>
      </c>
      <c r="AV255" s="98" t="s">
        <v>38</v>
      </c>
      <c r="AW255" s="98" t="s">
        <v>52</v>
      </c>
      <c r="AX255" s="98" t="s">
        <v>36</v>
      </c>
      <c r="AY255" s="98" t="s">
        <v>88</v>
      </c>
    </row>
    <row r="256" spans="2:65" s="6" customFormat="1" ht="15.75" customHeight="1">
      <c r="B256" s="92"/>
      <c r="D256" s="107" t="s">
        <v>95</v>
      </c>
      <c r="E256" s="98"/>
      <c r="F256" s="94" t="s">
        <v>1540</v>
      </c>
      <c r="H256" s="95">
        <v>120.6</v>
      </c>
      <c r="L256" s="92"/>
      <c r="M256" s="96"/>
      <c r="T256" s="97"/>
      <c r="AT256" s="98" t="s">
        <v>95</v>
      </c>
      <c r="AU256" s="98" t="s">
        <v>38</v>
      </c>
      <c r="AV256" s="98" t="s">
        <v>38</v>
      </c>
      <c r="AW256" s="98" t="s">
        <v>52</v>
      </c>
      <c r="AX256" s="98" t="s">
        <v>36</v>
      </c>
      <c r="AY256" s="98" t="s">
        <v>88</v>
      </c>
    </row>
    <row r="257" spans="2:65" s="6" customFormat="1" ht="15.75" customHeight="1">
      <c r="B257" s="16"/>
      <c r="C257" s="81" t="s">
        <v>166</v>
      </c>
      <c r="D257" s="81" t="s">
        <v>90</v>
      </c>
      <c r="E257" s="82" t="s">
        <v>192</v>
      </c>
      <c r="F257" s="83" t="s">
        <v>193</v>
      </c>
      <c r="G257" s="84" t="s">
        <v>93</v>
      </c>
      <c r="H257" s="85">
        <v>32574</v>
      </c>
      <c r="I257" s="86"/>
      <c r="J257" s="86">
        <f>ROUND($I$257*$H$257,2)</f>
        <v>0</v>
      </c>
      <c r="K257" s="83"/>
      <c r="L257" s="16"/>
      <c r="M257" s="87"/>
      <c r="N257" s="88" t="s">
        <v>26</v>
      </c>
      <c r="O257" s="89">
        <v>0</v>
      </c>
      <c r="P257" s="89">
        <f>$O$257*$H$257</f>
        <v>0</v>
      </c>
      <c r="Q257" s="89">
        <v>0</v>
      </c>
      <c r="R257" s="89">
        <f>$Q$257*$H$257</f>
        <v>0</v>
      </c>
      <c r="S257" s="89">
        <v>0</v>
      </c>
      <c r="T257" s="90">
        <f>$S$257*$H$257</f>
        <v>0</v>
      </c>
      <c r="AR257" s="40" t="s">
        <v>94</v>
      </c>
      <c r="AT257" s="40" t="s">
        <v>90</v>
      </c>
      <c r="AU257" s="40" t="s">
        <v>38</v>
      </c>
      <c r="AY257" s="6" t="s">
        <v>88</v>
      </c>
      <c r="BE257" s="91">
        <f>IF($N$257="základní",$J$257,0)</f>
        <v>0</v>
      </c>
      <c r="BF257" s="91">
        <f>IF($N$257="snížená",$J$257,0)</f>
        <v>0</v>
      </c>
      <c r="BG257" s="91">
        <f>IF($N$257="zákl. přenesená",$J$257,0)</f>
        <v>0</v>
      </c>
      <c r="BH257" s="91">
        <f>IF($N$257="sníž. přenesená",$J$257,0)</f>
        <v>0</v>
      </c>
      <c r="BI257" s="91">
        <f>IF($N$257="nulová",$J$257,0)</f>
        <v>0</v>
      </c>
      <c r="BJ257" s="40" t="s">
        <v>38</v>
      </c>
      <c r="BK257" s="91">
        <f>ROUND($I$257*$H$257,2)</f>
        <v>0</v>
      </c>
      <c r="BL257" s="40" t="s">
        <v>94</v>
      </c>
      <c r="BM257" s="40" t="s">
        <v>1541</v>
      </c>
    </row>
    <row r="258" spans="2:65" s="6" customFormat="1" ht="15.75" customHeight="1">
      <c r="B258" s="92"/>
      <c r="D258" s="93" t="s">
        <v>95</v>
      </c>
      <c r="E258" s="94"/>
      <c r="F258" s="94" t="s">
        <v>1542</v>
      </c>
      <c r="H258" s="95">
        <v>32574</v>
      </c>
      <c r="L258" s="92"/>
      <c r="M258" s="96"/>
      <c r="T258" s="97"/>
      <c r="AT258" s="98" t="s">
        <v>95</v>
      </c>
      <c r="AU258" s="98" t="s">
        <v>38</v>
      </c>
      <c r="AV258" s="98" t="s">
        <v>38</v>
      </c>
      <c r="AW258" s="98" t="s">
        <v>52</v>
      </c>
      <c r="AX258" s="98" t="s">
        <v>36</v>
      </c>
      <c r="AY258" s="98" t="s">
        <v>88</v>
      </c>
    </row>
    <row r="259" spans="2:65" s="6" customFormat="1" ht="15.75" customHeight="1">
      <c r="B259" s="16"/>
      <c r="C259" s="81" t="s">
        <v>169</v>
      </c>
      <c r="D259" s="81" t="s">
        <v>90</v>
      </c>
      <c r="E259" s="82" t="s">
        <v>195</v>
      </c>
      <c r="F259" s="83" t="s">
        <v>196</v>
      </c>
      <c r="G259" s="84" t="s">
        <v>93</v>
      </c>
      <c r="H259" s="85">
        <v>542.9</v>
      </c>
      <c r="I259" s="86"/>
      <c r="J259" s="86">
        <f>ROUND($I$259*$H$259,2)</f>
        <v>0</v>
      </c>
      <c r="K259" s="83"/>
      <c r="L259" s="16"/>
      <c r="M259" s="87"/>
      <c r="N259" s="88" t="s">
        <v>26</v>
      </c>
      <c r="O259" s="89">
        <v>6.9000000000000006E-2</v>
      </c>
      <c r="P259" s="89">
        <f>$O$259*$H$259</f>
        <v>37.460100000000004</v>
      </c>
      <c r="Q259" s="89">
        <v>0</v>
      </c>
      <c r="R259" s="89">
        <f>$Q$259*$H$259</f>
        <v>0</v>
      </c>
      <c r="S259" s="89">
        <v>0</v>
      </c>
      <c r="T259" s="90">
        <f>$S$259*$H$259</f>
        <v>0</v>
      </c>
      <c r="AR259" s="40" t="s">
        <v>94</v>
      </c>
      <c r="AT259" s="40" t="s">
        <v>90</v>
      </c>
      <c r="AU259" s="40" t="s">
        <v>38</v>
      </c>
      <c r="AY259" s="6" t="s">
        <v>88</v>
      </c>
      <c r="BE259" s="91">
        <f>IF($N$259="základní",$J$259,0)</f>
        <v>0</v>
      </c>
      <c r="BF259" s="91">
        <f>IF($N$259="snížená",$J$259,0)</f>
        <v>0</v>
      </c>
      <c r="BG259" s="91">
        <f>IF($N$259="zákl. přenesená",$J$259,0)</f>
        <v>0</v>
      </c>
      <c r="BH259" s="91">
        <f>IF($N$259="sníž. přenesená",$J$259,0)</f>
        <v>0</v>
      </c>
      <c r="BI259" s="91">
        <f>IF($N$259="nulová",$J$259,0)</f>
        <v>0</v>
      </c>
      <c r="BJ259" s="40" t="s">
        <v>38</v>
      </c>
      <c r="BK259" s="91">
        <f>ROUND($I$259*$H$259,2)</f>
        <v>0</v>
      </c>
      <c r="BL259" s="40" t="s">
        <v>94</v>
      </c>
      <c r="BM259" s="40" t="s">
        <v>1543</v>
      </c>
    </row>
    <row r="260" spans="2:65" s="6" customFormat="1" ht="15.75" customHeight="1">
      <c r="B260" s="16"/>
      <c r="C260" s="84" t="s">
        <v>170</v>
      </c>
      <c r="D260" s="84" t="s">
        <v>90</v>
      </c>
      <c r="E260" s="82" t="s">
        <v>198</v>
      </c>
      <c r="F260" s="83" t="s">
        <v>199</v>
      </c>
      <c r="G260" s="84" t="s">
        <v>93</v>
      </c>
      <c r="H260" s="85">
        <v>542.9</v>
      </c>
      <c r="I260" s="86"/>
      <c r="J260" s="86">
        <f>ROUND($I$260*$H$260,2)</f>
        <v>0</v>
      </c>
      <c r="K260" s="83"/>
      <c r="L260" s="16"/>
      <c r="M260" s="87"/>
      <c r="N260" s="88" t="s">
        <v>25</v>
      </c>
      <c r="O260" s="89">
        <v>4.9000000000000002E-2</v>
      </c>
      <c r="P260" s="89">
        <f>$O$260*$H$260</f>
        <v>26.6021</v>
      </c>
      <c r="Q260" s="89">
        <v>0</v>
      </c>
      <c r="R260" s="89">
        <f>$Q$260*$H$260</f>
        <v>0</v>
      </c>
      <c r="S260" s="89">
        <v>0</v>
      </c>
      <c r="T260" s="90">
        <f>$S$260*$H$260</f>
        <v>0</v>
      </c>
      <c r="AR260" s="40" t="s">
        <v>94</v>
      </c>
      <c r="AT260" s="40" t="s">
        <v>90</v>
      </c>
      <c r="AU260" s="40" t="s">
        <v>38</v>
      </c>
      <c r="AY260" s="40" t="s">
        <v>88</v>
      </c>
      <c r="BE260" s="91">
        <f>IF($N$260="základní",$J$260,0)</f>
        <v>0</v>
      </c>
      <c r="BF260" s="91">
        <f>IF($N$260="snížená",$J$260,0)</f>
        <v>0</v>
      </c>
      <c r="BG260" s="91">
        <f>IF($N$260="zákl. přenesená",$J$260,0)</f>
        <v>0</v>
      </c>
      <c r="BH260" s="91">
        <f>IF($N$260="sníž. přenesená",$J$260,0)</f>
        <v>0</v>
      </c>
      <c r="BI260" s="91">
        <f>IF($N$260="nulová",$J$260,0)</f>
        <v>0</v>
      </c>
      <c r="BJ260" s="40" t="s">
        <v>37</v>
      </c>
      <c r="BK260" s="91">
        <f>ROUND($I$260*$H$260,2)</f>
        <v>0</v>
      </c>
      <c r="BL260" s="40" t="s">
        <v>94</v>
      </c>
      <c r="BM260" s="40" t="s">
        <v>1544</v>
      </c>
    </row>
    <row r="261" spans="2:65" s="6" customFormat="1" ht="15.75" customHeight="1">
      <c r="B261" s="16"/>
      <c r="C261" s="84" t="s">
        <v>173</v>
      </c>
      <c r="D261" s="84" t="s">
        <v>90</v>
      </c>
      <c r="E261" s="82" t="s">
        <v>201</v>
      </c>
      <c r="F261" s="83" t="s">
        <v>202</v>
      </c>
      <c r="G261" s="84" t="s">
        <v>93</v>
      </c>
      <c r="H261" s="85">
        <v>32574</v>
      </c>
      <c r="I261" s="86"/>
      <c r="J261" s="86">
        <f>ROUND($I$261*$H$261,2)</f>
        <v>0</v>
      </c>
      <c r="K261" s="83"/>
      <c r="L261" s="16"/>
      <c r="M261" s="87"/>
      <c r="N261" s="88" t="s">
        <v>25</v>
      </c>
      <c r="O261" s="89">
        <v>0</v>
      </c>
      <c r="P261" s="89">
        <f>$O$261*$H$261</f>
        <v>0</v>
      </c>
      <c r="Q261" s="89">
        <v>0</v>
      </c>
      <c r="R261" s="89">
        <f>$Q$261*$H$261</f>
        <v>0</v>
      </c>
      <c r="S261" s="89">
        <v>0</v>
      </c>
      <c r="T261" s="90">
        <f>$S$261*$H$261</f>
        <v>0</v>
      </c>
      <c r="AR261" s="40" t="s">
        <v>94</v>
      </c>
      <c r="AT261" s="40" t="s">
        <v>90</v>
      </c>
      <c r="AU261" s="40" t="s">
        <v>38</v>
      </c>
      <c r="AY261" s="40" t="s">
        <v>88</v>
      </c>
      <c r="BE261" s="91">
        <f>IF($N$261="základní",$J$261,0)</f>
        <v>0</v>
      </c>
      <c r="BF261" s="91">
        <f>IF($N$261="snížená",$J$261,0)</f>
        <v>0</v>
      </c>
      <c r="BG261" s="91">
        <f>IF($N$261="zákl. přenesená",$J$261,0)</f>
        <v>0</v>
      </c>
      <c r="BH261" s="91">
        <f>IF($N$261="sníž. přenesená",$J$261,0)</f>
        <v>0</v>
      </c>
      <c r="BI261" s="91">
        <f>IF($N$261="nulová",$J$261,0)</f>
        <v>0</v>
      </c>
      <c r="BJ261" s="40" t="s">
        <v>37</v>
      </c>
      <c r="BK261" s="91">
        <f>ROUND($I$261*$H$261,2)</f>
        <v>0</v>
      </c>
      <c r="BL261" s="40" t="s">
        <v>94</v>
      </c>
      <c r="BM261" s="40" t="s">
        <v>1545</v>
      </c>
    </row>
    <row r="262" spans="2:65" s="6" customFormat="1" ht="15.75" customHeight="1">
      <c r="B262" s="16"/>
      <c r="C262" s="84" t="s">
        <v>174</v>
      </c>
      <c r="D262" s="84" t="s">
        <v>90</v>
      </c>
      <c r="E262" s="82" t="s">
        <v>204</v>
      </c>
      <c r="F262" s="83" t="s">
        <v>205</v>
      </c>
      <c r="G262" s="84" t="s">
        <v>93</v>
      </c>
      <c r="H262" s="85">
        <v>542.9</v>
      </c>
      <c r="I262" s="86"/>
      <c r="J262" s="86">
        <f>ROUND($I$262*$H$262,2)</f>
        <v>0</v>
      </c>
      <c r="K262" s="83"/>
      <c r="L262" s="16"/>
      <c r="M262" s="87"/>
      <c r="N262" s="88" t="s">
        <v>25</v>
      </c>
      <c r="O262" s="89">
        <v>3.3000000000000002E-2</v>
      </c>
      <c r="P262" s="89">
        <f>$O$262*$H$262</f>
        <v>17.915700000000001</v>
      </c>
      <c r="Q262" s="89">
        <v>0</v>
      </c>
      <c r="R262" s="89">
        <f>$Q$262*$H$262</f>
        <v>0</v>
      </c>
      <c r="S262" s="89">
        <v>0</v>
      </c>
      <c r="T262" s="90">
        <f>$S$262*$H$262</f>
        <v>0</v>
      </c>
      <c r="AR262" s="40" t="s">
        <v>94</v>
      </c>
      <c r="AT262" s="40" t="s">
        <v>90</v>
      </c>
      <c r="AU262" s="40" t="s">
        <v>38</v>
      </c>
      <c r="AY262" s="40" t="s">
        <v>88</v>
      </c>
      <c r="BE262" s="91">
        <f>IF($N$262="základní",$J$262,0)</f>
        <v>0</v>
      </c>
      <c r="BF262" s="91">
        <f>IF($N$262="snížená",$J$262,0)</f>
        <v>0</v>
      </c>
      <c r="BG262" s="91">
        <f>IF($N$262="zákl. přenesená",$J$262,0)</f>
        <v>0</v>
      </c>
      <c r="BH262" s="91">
        <f>IF($N$262="sníž. přenesená",$J$262,0)</f>
        <v>0</v>
      </c>
      <c r="BI262" s="91">
        <f>IF($N$262="nulová",$J$262,0)</f>
        <v>0</v>
      </c>
      <c r="BJ262" s="40" t="s">
        <v>37</v>
      </c>
      <c r="BK262" s="91">
        <f>ROUND($I$262*$H$262,2)</f>
        <v>0</v>
      </c>
      <c r="BL262" s="40" t="s">
        <v>94</v>
      </c>
      <c r="BM262" s="40" t="s">
        <v>1546</v>
      </c>
    </row>
    <row r="263" spans="2:65" s="6" customFormat="1" ht="27" customHeight="1">
      <c r="B263" s="16"/>
      <c r="C263" s="84" t="s">
        <v>177</v>
      </c>
      <c r="D263" s="84" t="s">
        <v>90</v>
      </c>
      <c r="E263" s="82" t="s">
        <v>207</v>
      </c>
      <c r="F263" s="83" t="s">
        <v>208</v>
      </c>
      <c r="G263" s="84" t="s">
        <v>209</v>
      </c>
      <c r="H263" s="85">
        <v>1</v>
      </c>
      <c r="I263" s="86"/>
      <c r="J263" s="86">
        <f>ROUND($I$263*$H$263,2)</f>
        <v>0</v>
      </c>
      <c r="K263" s="83"/>
      <c r="L263" s="16"/>
      <c r="M263" s="87"/>
      <c r="N263" s="88" t="s">
        <v>25</v>
      </c>
      <c r="O263" s="89">
        <v>0.308</v>
      </c>
      <c r="P263" s="89">
        <f>$O$263*$H$263</f>
        <v>0.308</v>
      </c>
      <c r="Q263" s="89">
        <v>4.0000000000000003E-5</v>
      </c>
      <c r="R263" s="89">
        <f>$Q$263*$H$263</f>
        <v>4.0000000000000003E-5</v>
      </c>
      <c r="S263" s="89">
        <v>0</v>
      </c>
      <c r="T263" s="90">
        <f>$S$263*$H$263</f>
        <v>0</v>
      </c>
      <c r="AR263" s="40" t="s">
        <v>94</v>
      </c>
      <c r="AT263" s="40" t="s">
        <v>90</v>
      </c>
      <c r="AU263" s="40" t="s">
        <v>38</v>
      </c>
      <c r="AY263" s="40" t="s">
        <v>88</v>
      </c>
      <c r="BE263" s="91">
        <f>IF($N$263="základní",$J$263,0)</f>
        <v>0</v>
      </c>
      <c r="BF263" s="91">
        <f>IF($N$263="snížená",$J$263,0)</f>
        <v>0</v>
      </c>
      <c r="BG263" s="91">
        <f>IF($N$263="zákl. přenesená",$J$263,0)</f>
        <v>0</v>
      </c>
      <c r="BH263" s="91">
        <f>IF($N$263="sníž. přenesená",$J$263,0)</f>
        <v>0</v>
      </c>
      <c r="BI263" s="91">
        <f>IF($N$263="nulová",$J$263,0)</f>
        <v>0</v>
      </c>
      <c r="BJ263" s="40" t="s">
        <v>37</v>
      </c>
      <c r="BK263" s="91">
        <f>ROUND($I$263*$H$263,2)</f>
        <v>0</v>
      </c>
      <c r="BL263" s="40" t="s">
        <v>94</v>
      </c>
      <c r="BM263" s="40" t="s">
        <v>1547</v>
      </c>
    </row>
    <row r="264" spans="2:65" s="6" customFormat="1" ht="15.75" customHeight="1">
      <c r="B264" s="16"/>
      <c r="C264" s="84" t="s">
        <v>180</v>
      </c>
      <c r="D264" s="84" t="s">
        <v>90</v>
      </c>
      <c r="E264" s="82" t="s">
        <v>211</v>
      </c>
      <c r="F264" s="83" t="s">
        <v>212</v>
      </c>
      <c r="G264" s="84" t="s">
        <v>93</v>
      </c>
      <c r="H264" s="85">
        <v>63.113</v>
      </c>
      <c r="I264" s="86"/>
      <c r="J264" s="86">
        <f>ROUND($I$264*$H$264,2)</f>
        <v>0</v>
      </c>
      <c r="K264" s="83"/>
      <c r="L264" s="16"/>
      <c r="M264" s="87"/>
      <c r="N264" s="88" t="s">
        <v>25</v>
      </c>
      <c r="O264" s="89">
        <v>1.4999999999999999E-2</v>
      </c>
      <c r="P264" s="89">
        <f>$O$264*$H$264</f>
        <v>0.94669499999999995</v>
      </c>
      <c r="Q264" s="89">
        <v>0</v>
      </c>
      <c r="R264" s="89">
        <f>$Q$264*$H$264</f>
        <v>0</v>
      </c>
      <c r="S264" s="89">
        <v>0</v>
      </c>
      <c r="T264" s="90">
        <f>$S$264*$H$264</f>
        <v>0</v>
      </c>
      <c r="AR264" s="40" t="s">
        <v>94</v>
      </c>
      <c r="AT264" s="40" t="s">
        <v>90</v>
      </c>
      <c r="AU264" s="40" t="s">
        <v>38</v>
      </c>
      <c r="AY264" s="40" t="s">
        <v>88</v>
      </c>
      <c r="BE264" s="91">
        <f>IF($N$264="základní",$J$264,0)</f>
        <v>0</v>
      </c>
      <c r="BF264" s="91">
        <f>IF($N$264="snížená",$J$264,0)</f>
        <v>0</v>
      </c>
      <c r="BG264" s="91">
        <f>IF($N$264="zákl. přenesená",$J$264,0)</f>
        <v>0</v>
      </c>
      <c r="BH264" s="91">
        <f>IF($N$264="sníž. přenesená",$J$264,0)</f>
        <v>0</v>
      </c>
      <c r="BI264" s="91">
        <f>IF($N$264="nulová",$J$264,0)</f>
        <v>0</v>
      </c>
      <c r="BJ264" s="40" t="s">
        <v>37</v>
      </c>
      <c r="BK264" s="91">
        <f>ROUND($I$264*$H$264,2)</f>
        <v>0</v>
      </c>
      <c r="BL264" s="40" t="s">
        <v>94</v>
      </c>
      <c r="BM264" s="40" t="s">
        <v>1548</v>
      </c>
    </row>
    <row r="265" spans="2:65" s="6" customFormat="1" ht="15.75" customHeight="1">
      <c r="B265" s="92"/>
      <c r="D265" s="93" t="s">
        <v>95</v>
      </c>
      <c r="E265" s="94"/>
      <c r="F265" s="94" t="s">
        <v>1549</v>
      </c>
      <c r="H265" s="95">
        <v>63.112499999999997</v>
      </c>
      <c r="L265" s="92"/>
      <c r="M265" s="96"/>
      <c r="T265" s="97"/>
      <c r="AT265" s="98" t="s">
        <v>95</v>
      </c>
      <c r="AU265" s="98" t="s">
        <v>38</v>
      </c>
      <c r="AV265" s="98" t="s">
        <v>38</v>
      </c>
      <c r="AW265" s="98" t="s">
        <v>52</v>
      </c>
      <c r="AX265" s="98" t="s">
        <v>36</v>
      </c>
      <c r="AY265" s="98" t="s">
        <v>88</v>
      </c>
    </row>
    <row r="266" spans="2:65" s="6" customFormat="1" ht="15.75" customHeight="1">
      <c r="B266" s="16"/>
      <c r="C266" s="81" t="s">
        <v>181</v>
      </c>
      <c r="D266" s="81" t="s">
        <v>90</v>
      </c>
      <c r="E266" s="82" t="s">
        <v>881</v>
      </c>
      <c r="F266" s="83" t="s">
        <v>882</v>
      </c>
      <c r="G266" s="84" t="s">
        <v>110</v>
      </c>
      <c r="H266" s="85">
        <v>1.2</v>
      </c>
      <c r="I266" s="86"/>
      <c r="J266" s="86">
        <f>ROUND($I$266*$H$266,2)</f>
        <v>0</v>
      </c>
      <c r="K266" s="83"/>
      <c r="L266" s="16"/>
      <c r="M266" s="87"/>
      <c r="N266" s="88" t="s">
        <v>25</v>
      </c>
      <c r="O266" s="89">
        <v>6.4359999999999999</v>
      </c>
      <c r="P266" s="89">
        <f>$O$266*$H$266</f>
        <v>7.7231999999999994</v>
      </c>
      <c r="Q266" s="89">
        <v>0</v>
      </c>
      <c r="R266" s="89">
        <f>$Q$266*$H$266</f>
        <v>0</v>
      </c>
      <c r="S266" s="89">
        <v>2</v>
      </c>
      <c r="T266" s="90">
        <f>$S$266*$H$266</f>
        <v>2.4</v>
      </c>
      <c r="AR266" s="40" t="s">
        <v>94</v>
      </c>
      <c r="AT266" s="40" t="s">
        <v>90</v>
      </c>
      <c r="AU266" s="40" t="s">
        <v>38</v>
      </c>
      <c r="AY266" s="6" t="s">
        <v>88</v>
      </c>
      <c r="BE266" s="91">
        <f>IF($N$266="základní",$J$266,0)</f>
        <v>0</v>
      </c>
      <c r="BF266" s="91">
        <f>IF($N$266="snížená",$J$266,0)</f>
        <v>0</v>
      </c>
      <c r="BG266" s="91">
        <f>IF($N$266="zákl. přenesená",$J$266,0)</f>
        <v>0</v>
      </c>
      <c r="BH266" s="91">
        <f>IF($N$266="sníž. přenesená",$J$266,0)</f>
        <v>0</v>
      </c>
      <c r="BI266" s="91">
        <f>IF($N$266="nulová",$J$266,0)</f>
        <v>0</v>
      </c>
      <c r="BJ266" s="40" t="s">
        <v>37</v>
      </c>
      <c r="BK266" s="91">
        <f>ROUND($I$266*$H$266,2)</f>
        <v>0</v>
      </c>
      <c r="BL266" s="40" t="s">
        <v>94</v>
      </c>
      <c r="BM266" s="40" t="s">
        <v>1550</v>
      </c>
    </row>
    <row r="267" spans="2:65" s="6" customFormat="1" ht="15.75" customHeight="1">
      <c r="B267" s="92"/>
      <c r="D267" s="93" t="s">
        <v>95</v>
      </c>
      <c r="E267" s="94"/>
      <c r="F267" s="94" t="s">
        <v>1551</v>
      </c>
      <c r="H267" s="95">
        <v>1.2</v>
      </c>
      <c r="L267" s="92"/>
      <c r="M267" s="96"/>
      <c r="T267" s="97"/>
      <c r="AT267" s="98" t="s">
        <v>95</v>
      </c>
      <c r="AU267" s="98" t="s">
        <v>38</v>
      </c>
      <c r="AV267" s="98" t="s">
        <v>38</v>
      </c>
      <c r="AW267" s="98" t="s">
        <v>52</v>
      </c>
      <c r="AX267" s="98" t="s">
        <v>36</v>
      </c>
      <c r="AY267" s="98" t="s">
        <v>88</v>
      </c>
    </row>
    <row r="268" spans="2:65" s="6" customFormat="1" ht="15.75" customHeight="1">
      <c r="B268" s="16"/>
      <c r="C268" s="81" t="s">
        <v>182</v>
      </c>
      <c r="D268" s="81" t="s">
        <v>90</v>
      </c>
      <c r="E268" s="82" t="s">
        <v>1552</v>
      </c>
      <c r="F268" s="83" t="s">
        <v>1553</v>
      </c>
      <c r="G268" s="84" t="s">
        <v>93</v>
      </c>
      <c r="H268" s="85">
        <v>423.17099999999999</v>
      </c>
      <c r="I268" s="86"/>
      <c r="J268" s="86">
        <f>ROUND($I$268*$H$268,2)</f>
        <v>0</v>
      </c>
      <c r="K268" s="83"/>
      <c r="L268" s="16"/>
      <c r="M268" s="87"/>
      <c r="N268" s="88" t="s">
        <v>25</v>
      </c>
      <c r="O268" s="89">
        <v>0.02</v>
      </c>
      <c r="P268" s="89">
        <f>$O$268*$H$268</f>
        <v>8.4634199999999993</v>
      </c>
      <c r="Q268" s="89">
        <v>0</v>
      </c>
      <c r="R268" s="89">
        <f>$Q$268*$H$268</f>
        <v>0</v>
      </c>
      <c r="S268" s="89">
        <v>5.0000000000000001E-3</v>
      </c>
      <c r="T268" s="90">
        <f>$S$268*$H$268</f>
        <v>2.1158549999999998</v>
      </c>
      <c r="AR268" s="40" t="s">
        <v>94</v>
      </c>
      <c r="AT268" s="40" t="s">
        <v>90</v>
      </c>
      <c r="AU268" s="40" t="s">
        <v>38</v>
      </c>
      <c r="AY268" s="6" t="s">
        <v>88</v>
      </c>
      <c r="BE268" s="91">
        <f>IF($N$268="základní",$J$268,0)</f>
        <v>0</v>
      </c>
      <c r="BF268" s="91">
        <f>IF($N$268="snížená",$J$268,0)</f>
        <v>0</v>
      </c>
      <c r="BG268" s="91">
        <f>IF($N$268="zákl. přenesená",$J$268,0)</f>
        <v>0</v>
      </c>
      <c r="BH268" s="91">
        <f>IF($N$268="sníž. přenesená",$J$268,0)</f>
        <v>0</v>
      </c>
      <c r="BI268" s="91">
        <f>IF($N$268="nulová",$J$268,0)</f>
        <v>0</v>
      </c>
      <c r="BJ268" s="40" t="s">
        <v>37</v>
      </c>
      <c r="BK268" s="91">
        <f>ROUND($I$268*$H$268,2)</f>
        <v>0</v>
      </c>
      <c r="BL268" s="40" t="s">
        <v>94</v>
      </c>
      <c r="BM268" s="40" t="s">
        <v>1554</v>
      </c>
    </row>
    <row r="269" spans="2:65" s="6" customFormat="1" ht="15.75" customHeight="1">
      <c r="B269" s="92"/>
      <c r="D269" s="93" t="s">
        <v>95</v>
      </c>
      <c r="E269" s="94"/>
      <c r="F269" s="94" t="s">
        <v>1459</v>
      </c>
      <c r="H269" s="95">
        <v>138.25</v>
      </c>
      <c r="L269" s="92"/>
      <c r="M269" s="96"/>
      <c r="T269" s="97"/>
      <c r="AT269" s="98" t="s">
        <v>95</v>
      </c>
      <c r="AU269" s="98" t="s">
        <v>38</v>
      </c>
      <c r="AV269" s="98" t="s">
        <v>38</v>
      </c>
      <c r="AW269" s="98" t="s">
        <v>52</v>
      </c>
      <c r="AX269" s="98" t="s">
        <v>36</v>
      </c>
      <c r="AY269" s="98" t="s">
        <v>88</v>
      </c>
    </row>
    <row r="270" spans="2:65" s="6" customFormat="1" ht="15.75" customHeight="1">
      <c r="B270" s="92"/>
      <c r="D270" s="107" t="s">
        <v>95</v>
      </c>
      <c r="E270" s="98"/>
      <c r="F270" s="94" t="s">
        <v>1460</v>
      </c>
      <c r="H270" s="95">
        <v>151.24</v>
      </c>
      <c r="L270" s="92"/>
      <c r="M270" s="96"/>
      <c r="T270" s="97"/>
      <c r="AT270" s="98" t="s">
        <v>95</v>
      </c>
      <c r="AU270" s="98" t="s">
        <v>38</v>
      </c>
      <c r="AV270" s="98" t="s">
        <v>38</v>
      </c>
      <c r="AW270" s="98" t="s">
        <v>52</v>
      </c>
      <c r="AX270" s="98" t="s">
        <v>36</v>
      </c>
      <c r="AY270" s="98" t="s">
        <v>88</v>
      </c>
    </row>
    <row r="271" spans="2:65" s="6" customFormat="1" ht="15.75" customHeight="1">
      <c r="B271" s="92"/>
      <c r="D271" s="107" t="s">
        <v>95</v>
      </c>
      <c r="E271" s="98"/>
      <c r="F271" s="94" t="s">
        <v>1461</v>
      </c>
      <c r="H271" s="95">
        <v>126.16</v>
      </c>
      <c r="L271" s="92"/>
      <c r="M271" s="96"/>
      <c r="T271" s="97"/>
      <c r="AT271" s="98" t="s">
        <v>95</v>
      </c>
      <c r="AU271" s="98" t="s">
        <v>38</v>
      </c>
      <c r="AV271" s="98" t="s">
        <v>38</v>
      </c>
      <c r="AW271" s="98" t="s">
        <v>52</v>
      </c>
      <c r="AX271" s="98" t="s">
        <v>36</v>
      </c>
      <c r="AY271" s="98" t="s">
        <v>88</v>
      </c>
    </row>
    <row r="272" spans="2:65" s="6" customFormat="1" ht="15.75" customHeight="1">
      <c r="B272" s="92"/>
      <c r="D272" s="107" t="s">
        <v>95</v>
      </c>
      <c r="E272" s="98"/>
      <c r="F272" s="94" t="s">
        <v>1462</v>
      </c>
      <c r="H272" s="95">
        <v>135.38999999999999</v>
      </c>
      <c r="L272" s="92"/>
      <c r="M272" s="96"/>
      <c r="T272" s="97"/>
      <c r="AT272" s="98" t="s">
        <v>95</v>
      </c>
      <c r="AU272" s="98" t="s">
        <v>38</v>
      </c>
      <c r="AV272" s="98" t="s">
        <v>38</v>
      </c>
      <c r="AW272" s="98" t="s">
        <v>52</v>
      </c>
      <c r="AX272" s="98" t="s">
        <v>36</v>
      </c>
      <c r="AY272" s="98" t="s">
        <v>88</v>
      </c>
    </row>
    <row r="273" spans="2:65" s="6" customFormat="1" ht="15.75" customHeight="1">
      <c r="B273" s="92"/>
      <c r="D273" s="107" t="s">
        <v>95</v>
      </c>
      <c r="E273" s="98"/>
      <c r="F273" s="94" t="s">
        <v>1502</v>
      </c>
      <c r="H273" s="95">
        <v>-120.669</v>
      </c>
      <c r="L273" s="92"/>
      <c r="M273" s="96"/>
      <c r="T273" s="97"/>
      <c r="AT273" s="98" t="s">
        <v>95</v>
      </c>
      <c r="AU273" s="98" t="s">
        <v>38</v>
      </c>
      <c r="AV273" s="98" t="s">
        <v>38</v>
      </c>
      <c r="AW273" s="98" t="s">
        <v>52</v>
      </c>
      <c r="AX273" s="98" t="s">
        <v>36</v>
      </c>
      <c r="AY273" s="98" t="s">
        <v>88</v>
      </c>
    </row>
    <row r="274" spans="2:65" s="6" customFormat="1" ht="15.75" customHeight="1">
      <c r="B274" s="92"/>
      <c r="D274" s="107" t="s">
        <v>95</v>
      </c>
      <c r="E274" s="98"/>
      <c r="F274" s="94" t="s">
        <v>1503</v>
      </c>
      <c r="H274" s="95">
        <v>-7.2</v>
      </c>
      <c r="L274" s="92"/>
      <c r="M274" s="96"/>
      <c r="T274" s="97"/>
      <c r="AT274" s="98" t="s">
        <v>95</v>
      </c>
      <c r="AU274" s="98" t="s">
        <v>38</v>
      </c>
      <c r="AV274" s="98" t="s">
        <v>38</v>
      </c>
      <c r="AW274" s="98" t="s">
        <v>52</v>
      </c>
      <c r="AX274" s="98" t="s">
        <v>36</v>
      </c>
      <c r="AY274" s="98" t="s">
        <v>88</v>
      </c>
    </row>
    <row r="275" spans="2:65" s="6" customFormat="1" ht="15.75" customHeight="1">
      <c r="B275" s="16"/>
      <c r="C275" s="81" t="s">
        <v>185</v>
      </c>
      <c r="D275" s="81" t="s">
        <v>90</v>
      </c>
      <c r="E275" s="82" t="s">
        <v>1555</v>
      </c>
      <c r="F275" s="83" t="s">
        <v>1556</v>
      </c>
      <c r="G275" s="84" t="s">
        <v>93</v>
      </c>
      <c r="H275" s="85">
        <v>7.4850000000000003</v>
      </c>
      <c r="I275" s="86"/>
      <c r="J275" s="86">
        <f>ROUND($I$275*$H$275,2)</f>
        <v>0</v>
      </c>
      <c r="K275" s="83"/>
      <c r="L275" s="16"/>
      <c r="M275" s="87"/>
      <c r="N275" s="88" t="s">
        <v>25</v>
      </c>
      <c r="O275" s="89">
        <v>0.39</v>
      </c>
      <c r="P275" s="89">
        <f>$O$275*$H$275</f>
        <v>2.9191500000000001</v>
      </c>
      <c r="Q275" s="89">
        <v>0</v>
      </c>
      <c r="R275" s="89">
        <f>$Q$275*$H$275</f>
        <v>0</v>
      </c>
      <c r="S275" s="89">
        <v>8.8999999999999996E-2</v>
      </c>
      <c r="T275" s="90">
        <f>$S$275*$H$275</f>
        <v>0.66616500000000001</v>
      </c>
      <c r="AR275" s="40" t="s">
        <v>94</v>
      </c>
      <c r="AT275" s="40" t="s">
        <v>90</v>
      </c>
      <c r="AU275" s="40" t="s">
        <v>38</v>
      </c>
      <c r="AY275" s="6" t="s">
        <v>88</v>
      </c>
      <c r="BE275" s="91">
        <f>IF($N$275="základní",$J$275,0)</f>
        <v>0</v>
      </c>
      <c r="BF275" s="91">
        <f>IF($N$275="snížená",$J$275,0)</f>
        <v>0</v>
      </c>
      <c r="BG275" s="91">
        <f>IF($N$275="zákl. přenesená",$J$275,0)</f>
        <v>0</v>
      </c>
      <c r="BH275" s="91">
        <f>IF($N$275="sníž. přenesená",$J$275,0)</f>
        <v>0</v>
      </c>
      <c r="BI275" s="91">
        <f>IF($N$275="nulová",$J$275,0)</f>
        <v>0</v>
      </c>
      <c r="BJ275" s="40" t="s">
        <v>37</v>
      </c>
      <c r="BK275" s="91">
        <f>ROUND($I$275*$H$275,2)</f>
        <v>0</v>
      </c>
      <c r="BL275" s="40" t="s">
        <v>94</v>
      </c>
      <c r="BM275" s="40" t="s">
        <v>1557</v>
      </c>
    </row>
    <row r="276" spans="2:65" s="6" customFormat="1" ht="15.75" customHeight="1">
      <c r="B276" s="92"/>
      <c r="D276" s="93" t="s">
        <v>95</v>
      </c>
      <c r="E276" s="94"/>
      <c r="F276" s="94" t="s">
        <v>1558</v>
      </c>
      <c r="H276" s="95">
        <v>7.4850000000000003</v>
      </c>
      <c r="L276" s="92"/>
      <c r="M276" s="96"/>
      <c r="T276" s="97"/>
      <c r="AT276" s="98" t="s">
        <v>95</v>
      </c>
      <c r="AU276" s="98" t="s">
        <v>38</v>
      </c>
      <c r="AV276" s="98" t="s">
        <v>38</v>
      </c>
      <c r="AW276" s="98" t="s">
        <v>52</v>
      </c>
      <c r="AX276" s="98" t="s">
        <v>36</v>
      </c>
      <c r="AY276" s="98" t="s">
        <v>88</v>
      </c>
    </row>
    <row r="277" spans="2:65" s="6" customFormat="1" ht="15.75" customHeight="1">
      <c r="B277" s="16"/>
      <c r="C277" s="81" t="s">
        <v>186</v>
      </c>
      <c r="D277" s="81" t="s">
        <v>90</v>
      </c>
      <c r="E277" s="82" t="s">
        <v>227</v>
      </c>
      <c r="F277" s="83" t="s">
        <v>228</v>
      </c>
      <c r="G277" s="84" t="s">
        <v>229</v>
      </c>
      <c r="H277" s="85">
        <v>15.999000000000001</v>
      </c>
      <c r="I277" s="86"/>
      <c r="J277" s="86">
        <f>ROUND($I$277*$H$277,2)</f>
        <v>0</v>
      </c>
      <c r="K277" s="83"/>
      <c r="L277" s="16"/>
      <c r="M277" s="87"/>
      <c r="N277" s="88" t="s">
        <v>25</v>
      </c>
      <c r="O277" s="89">
        <v>0.93300000000000005</v>
      </c>
      <c r="P277" s="89">
        <f>$O$277*$H$277</f>
        <v>14.927067000000001</v>
      </c>
      <c r="Q277" s="89">
        <v>0</v>
      </c>
      <c r="R277" s="89">
        <f>$Q$277*$H$277</f>
        <v>0</v>
      </c>
      <c r="S277" s="89">
        <v>0</v>
      </c>
      <c r="T277" s="90">
        <f>$S$277*$H$277</f>
        <v>0</v>
      </c>
      <c r="AR277" s="40" t="s">
        <v>94</v>
      </c>
      <c r="AT277" s="40" t="s">
        <v>90</v>
      </c>
      <c r="AU277" s="40" t="s">
        <v>38</v>
      </c>
      <c r="AY277" s="6" t="s">
        <v>88</v>
      </c>
      <c r="BE277" s="91">
        <f>IF($N$277="základní",$J$277,0)</f>
        <v>0</v>
      </c>
      <c r="BF277" s="91">
        <f>IF($N$277="snížená",$J$277,0)</f>
        <v>0</v>
      </c>
      <c r="BG277" s="91">
        <f>IF($N$277="zákl. přenesená",$J$277,0)</f>
        <v>0</v>
      </c>
      <c r="BH277" s="91">
        <f>IF($N$277="sníž. přenesená",$J$277,0)</f>
        <v>0</v>
      </c>
      <c r="BI277" s="91">
        <f>IF($N$277="nulová",$J$277,0)</f>
        <v>0</v>
      </c>
      <c r="BJ277" s="40" t="s">
        <v>37</v>
      </c>
      <c r="BK277" s="91">
        <f>ROUND($I$277*$H$277,2)</f>
        <v>0</v>
      </c>
      <c r="BL277" s="40" t="s">
        <v>94</v>
      </c>
      <c r="BM277" s="40" t="s">
        <v>1559</v>
      </c>
    </row>
    <row r="278" spans="2:65" s="6" customFormat="1" ht="15.75" customHeight="1">
      <c r="B278" s="16"/>
      <c r="C278" s="84" t="s">
        <v>188</v>
      </c>
      <c r="D278" s="84" t="s">
        <v>90</v>
      </c>
      <c r="E278" s="82" t="s">
        <v>231</v>
      </c>
      <c r="F278" s="83" t="s">
        <v>232</v>
      </c>
      <c r="G278" s="84" t="s">
        <v>229</v>
      </c>
      <c r="H278" s="85">
        <v>15.999000000000001</v>
      </c>
      <c r="I278" s="86"/>
      <c r="J278" s="86">
        <f>ROUND($I$278*$H$278,2)</f>
        <v>0</v>
      </c>
      <c r="K278" s="83"/>
      <c r="L278" s="16"/>
      <c r="M278" s="87"/>
      <c r="N278" s="88" t="s">
        <v>25</v>
      </c>
      <c r="O278" s="89">
        <v>0.4</v>
      </c>
      <c r="P278" s="89">
        <f>$O$278*$H$278</f>
        <v>6.3996000000000004</v>
      </c>
      <c r="Q278" s="89">
        <v>0</v>
      </c>
      <c r="R278" s="89">
        <f>$Q$278*$H$278</f>
        <v>0</v>
      </c>
      <c r="S278" s="89">
        <v>0</v>
      </c>
      <c r="T278" s="90">
        <f>$S$278*$H$278</f>
        <v>0</v>
      </c>
      <c r="AR278" s="40" t="s">
        <v>94</v>
      </c>
      <c r="AT278" s="40" t="s">
        <v>90</v>
      </c>
      <c r="AU278" s="40" t="s">
        <v>38</v>
      </c>
      <c r="AY278" s="40" t="s">
        <v>88</v>
      </c>
      <c r="BE278" s="91">
        <f>IF($N$278="základní",$J$278,0)</f>
        <v>0</v>
      </c>
      <c r="BF278" s="91">
        <f>IF($N$278="snížená",$J$278,0)</f>
        <v>0</v>
      </c>
      <c r="BG278" s="91">
        <f>IF($N$278="zákl. přenesená",$J$278,0)</f>
        <v>0</v>
      </c>
      <c r="BH278" s="91">
        <f>IF($N$278="sníž. přenesená",$J$278,0)</f>
        <v>0</v>
      </c>
      <c r="BI278" s="91">
        <f>IF($N$278="nulová",$J$278,0)</f>
        <v>0</v>
      </c>
      <c r="BJ278" s="40" t="s">
        <v>37</v>
      </c>
      <c r="BK278" s="91">
        <f>ROUND($I$278*$H$278,2)</f>
        <v>0</v>
      </c>
      <c r="BL278" s="40" t="s">
        <v>94</v>
      </c>
      <c r="BM278" s="40" t="s">
        <v>1560</v>
      </c>
    </row>
    <row r="279" spans="2:65" s="6" customFormat="1" ht="15.75" customHeight="1">
      <c r="B279" s="16"/>
      <c r="C279" s="84" t="s">
        <v>191</v>
      </c>
      <c r="D279" s="84" t="s">
        <v>90</v>
      </c>
      <c r="E279" s="82" t="s">
        <v>234</v>
      </c>
      <c r="F279" s="83" t="s">
        <v>235</v>
      </c>
      <c r="G279" s="84" t="s">
        <v>229</v>
      </c>
      <c r="H279" s="85">
        <v>15.999000000000001</v>
      </c>
      <c r="I279" s="86"/>
      <c r="J279" s="86">
        <f>ROUND($I$279*$H$279,2)</f>
        <v>0</v>
      </c>
      <c r="K279" s="83"/>
      <c r="L279" s="16"/>
      <c r="M279" s="87"/>
      <c r="N279" s="88" t="s">
        <v>25</v>
      </c>
      <c r="O279" s="89">
        <v>0.49</v>
      </c>
      <c r="P279" s="89">
        <f>$O$279*$H$279</f>
        <v>7.8395099999999998</v>
      </c>
      <c r="Q279" s="89">
        <v>0</v>
      </c>
      <c r="R279" s="89">
        <f>$Q$279*$H$279</f>
        <v>0</v>
      </c>
      <c r="S279" s="89">
        <v>0</v>
      </c>
      <c r="T279" s="90">
        <f>$S$279*$H$279</f>
        <v>0</v>
      </c>
      <c r="AR279" s="40" t="s">
        <v>94</v>
      </c>
      <c r="AT279" s="40" t="s">
        <v>90</v>
      </c>
      <c r="AU279" s="40" t="s">
        <v>38</v>
      </c>
      <c r="AY279" s="40" t="s">
        <v>88</v>
      </c>
      <c r="BE279" s="91">
        <f>IF($N$279="základní",$J$279,0)</f>
        <v>0</v>
      </c>
      <c r="BF279" s="91">
        <f>IF($N$279="snížená",$J$279,0)</f>
        <v>0</v>
      </c>
      <c r="BG279" s="91">
        <f>IF($N$279="zákl. přenesená",$J$279,0)</f>
        <v>0</v>
      </c>
      <c r="BH279" s="91">
        <f>IF($N$279="sníž. přenesená",$J$279,0)</f>
        <v>0</v>
      </c>
      <c r="BI279" s="91">
        <f>IF($N$279="nulová",$J$279,0)</f>
        <v>0</v>
      </c>
      <c r="BJ279" s="40" t="s">
        <v>37</v>
      </c>
      <c r="BK279" s="91">
        <f>ROUND($I$279*$H$279,2)</f>
        <v>0</v>
      </c>
      <c r="BL279" s="40" t="s">
        <v>94</v>
      </c>
      <c r="BM279" s="40" t="s">
        <v>1561</v>
      </c>
    </row>
    <row r="280" spans="2:65" s="6" customFormat="1" ht="15.75" customHeight="1">
      <c r="B280" s="16"/>
      <c r="C280" s="84" t="s">
        <v>194</v>
      </c>
      <c r="D280" s="84" t="s">
        <v>90</v>
      </c>
      <c r="E280" s="82" t="s">
        <v>237</v>
      </c>
      <c r="F280" s="83" t="s">
        <v>238</v>
      </c>
      <c r="G280" s="84" t="s">
        <v>229</v>
      </c>
      <c r="H280" s="85">
        <v>159.99</v>
      </c>
      <c r="I280" s="86"/>
      <c r="J280" s="86">
        <f>ROUND($I$280*$H$280,2)</f>
        <v>0</v>
      </c>
      <c r="K280" s="83"/>
      <c r="L280" s="16"/>
      <c r="M280" s="87"/>
      <c r="N280" s="88" t="s">
        <v>25</v>
      </c>
      <c r="O280" s="89">
        <v>0</v>
      </c>
      <c r="P280" s="89">
        <f>$O$280*$H$280</f>
        <v>0</v>
      </c>
      <c r="Q280" s="89">
        <v>0</v>
      </c>
      <c r="R280" s="89">
        <f>$Q$280*$H$280</f>
        <v>0</v>
      </c>
      <c r="S280" s="89">
        <v>0</v>
      </c>
      <c r="T280" s="90">
        <f>$S$280*$H$280</f>
        <v>0</v>
      </c>
      <c r="AR280" s="40" t="s">
        <v>94</v>
      </c>
      <c r="AT280" s="40" t="s">
        <v>90</v>
      </c>
      <c r="AU280" s="40" t="s">
        <v>38</v>
      </c>
      <c r="AY280" s="40" t="s">
        <v>88</v>
      </c>
      <c r="BE280" s="91">
        <f>IF($N$280="základní",$J$280,0)</f>
        <v>0</v>
      </c>
      <c r="BF280" s="91">
        <f>IF($N$280="snížená",$J$280,0)</f>
        <v>0</v>
      </c>
      <c r="BG280" s="91">
        <f>IF($N$280="zákl. přenesená",$J$280,0)</f>
        <v>0</v>
      </c>
      <c r="BH280" s="91">
        <f>IF($N$280="sníž. přenesená",$J$280,0)</f>
        <v>0</v>
      </c>
      <c r="BI280" s="91">
        <f>IF($N$280="nulová",$J$280,0)</f>
        <v>0</v>
      </c>
      <c r="BJ280" s="40" t="s">
        <v>37</v>
      </c>
      <c r="BK280" s="91">
        <f>ROUND($I$280*$H$280,2)</f>
        <v>0</v>
      </c>
      <c r="BL280" s="40" t="s">
        <v>94</v>
      </c>
      <c r="BM280" s="40" t="s">
        <v>1562</v>
      </c>
    </row>
    <row r="281" spans="2:65" s="6" customFormat="1" ht="15.75" customHeight="1">
      <c r="B281" s="92"/>
      <c r="D281" s="107" t="s">
        <v>95</v>
      </c>
      <c r="F281" s="94" t="s">
        <v>1563</v>
      </c>
      <c r="H281" s="95">
        <v>159.99</v>
      </c>
      <c r="L281" s="92"/>
      <c r="M281" s="96"/>
      <c r="T281" s="97"/>
      <c r="AT281" s="98" t="s">
        <v>95</v>
      </c>
      <c r="AU281" s="98" t="s">
        <v>38</v>
      </c>
      <c r="AV281" s="98" t="s">
        <v>38</v>
      </c>
      <c r="AW281" s="98" t="s">
        <v>36</v>
      </c>
      <c r="AX281" s="98" t="s">
        <v>37</v>
      </c>
      <c r="AY281" s="98" t="s">
        <v>88</v>
      </c>
    </row>
    <row r="282" spans="2:65" s="6" customFormat="1" ht="15.75" customHeight="1">
      <c r="B282" s="16"/>
      <c r="C282" s="81" t="s">
        <v>197</v>
      </c>
      <c r="D282" s="81" t="s">
        <v>90</v>
      </c>
      <c r="E282" s="82" t="s">
        <v>240</v>
      </c>
      <c r="F282" s="83" t="s">
        <v>241</v>
      </c>
      <c r="G282" s="84" t="s">
        <v>229</v>
      </c>
      <c r="H282" s="85">
        <v>15.999000000000001</v>
      </c>
      <c r="I282" s="86"/>
      <c r="J282" s="86">
        <f>ROUND($I$282*$H$282,2)</f>
        <v>0</v>
      </c>
      <c r="K282" s="83"/>
      <c r="L282" s="16"/>
      <c r="M282" s="87"/>
      <c r="N282" s="88" t="s">
        <v>25</v>
      </c>
      <c r="O282" s="89">
        <v>0.94199999999999995</v>
      </c>
      <c r="P282" s="89">
        <f>$O$282*$H$282</f>
        <v>15.071057999999999</v>
      </c>
      <c r="Q282" s="89">
        <v>0</v>
      </c>
      <c r="R282" s="89">
        <f>$Q$282*$H$282</f>
        <v>0</v>
      </c>
      <c r="S282" s="89">
        <v>0</v>
      </c>
      <c r="T282" s="90">
        <f>$S$282*$H$282</f>
        <v>0</v>
      </c>
      <c r="AR282" s="40" t="s">
        <v>94</v>
      </c>
      <c r="AT282" s="40" t="s">
        <v>90</v>
      </c>
      <c r="AU282" s="40" t="s">
        <v>38</v>
      </c>
      <c r="AY282" s="6" t="s">
        <v>88</v>
      </c>
      <c r="BE282" s="91">
        <f>IF($N$282="základní",$J$282,0)</f>
        <v>0</v>
      </c>
      <c r="BF282" s="91">
        <f>IF($N$282="snížená",$J$282,0)</f>
        <v>0</v>
      </c>
      <c r="BG282" s="91">
        <f>IF($N$282="zákl. přenesená",$J$282,0)</f>
        <v>0</v>
      </c>
      <c r="BH282" s="91">
        <f>IF($N$282="sníž. přenesená",$J$282,0)</f>
        <v>0</v>
      </c>
      <c r="BI282" s="91">
        <f>IF($N$282="nulová",$J$282,0)</f>
        <v>0</v>
      </c>
      <c r="BJ282" s="40" t="s">
        <v>37</v>
      </c>
      <c r="BK282" s="91">
        <f>ROUND($I$282*$H$282,2)</f>
        <v>0</v>
      </c>
      <c r="BL282" s="40" t="s">
        <v>94</v>
      </c>
      <c r="BM282" s="40" t="s">
        <v>1564</v>
      </c>
    </row>
    <row r="283" spans="2:65" s="6" customFormat="1" ht="15.75" customHeight="1">
      <c r="B283" s="16"/>
      <c r="C283" s="84" t="s">
        <v>200</v>
      </c>
      <c r="D283" s="84" t="s">
        <v>90</v>
      </c>
      <c r="E283" s="82" t="s">
        <v>243</v>
      </c>
      <c r="F283" s="83" t="s">
        <v>244</v>
      </c>
      <c r="G283" s="84" t="s">
        <v>229</v>
      </c>
      <c r="H283" s="85">
        <v>15.999000000000001</v>
      </c>
      <c r="I283" s="86"/>
      <c r="J283" s="86">
        <f>ROUND($I$283*$H$283,2)</f>
        <v>0</v>
      </c>
      <c r="K283" s="83"/>
      <c r="L283" s="16"/>
      <c r="M283" s="87"/>
      <c r="N283" s="88" t="s">
        <v>25</v>
      </c>
      <c r="O283" s="89">
        <v>0.105</v>
      </c>
      <c r="P283" s="89">
        <f>$O$283*$H$283</f>
        <v>1.6798949999999999</v>
      </c>
      <c r="Q283" s="89">
        <v>0</v>
      </c>
      <c r="R283" s="89">
        <f>$Q$283*$H$283</f>
        <v>0</v>
      </c>
      <c r="S283" s="89">
        <v>0</v>
      </c>
      <c r="T283" s="90">
        <f>$S$283*$H$283</f>
        <v>0</v>
      </c>
      <c r="AR283" s="40" t="s">
        <v>94</v>
      </c>
      <c r="AT283" s="40" t="s">
        <v>90</v>
      </c>
      <c r="AU283" s="40" t="s">
        <v>38</v>
      </c>
      <c r="AY283" s="40" t="s">
        <v>88</v>
      </c>
      <c r="BE283" s="91">
        <f>IF($N$283="základní",$J$283,0)</f>
        <v>0</v>
      </c>
      <c r="BF283" s="91">
        <f>IF($N$283="snížená",$J$283,0)</f>
        <v>0</v>
      </c>
      <c r="BG283" s="91">
        <f>IF($N$283="zákl. přenesená",$J$283,0)</f>
        <v>0</v>
      </c>
      <c r="BH283" s="91">
        <f>IF($N$283="sníž. přenesená",$J$283,0)</f>
        <v>0</v>
      </c>
      <c r="BI283" s="91">
        <f>IF($N$283="nulová",$J$283,0)</f>
        <v>0</v>
      </c>
      <c r="BJ283" s="40" t="s">
        <v>37</v>
      </c>
      <c r="BK283" s="91">
        <f>ROUND($I$283*$H$283,2)</f>
        <v>0</v>
      </c>
      <c r="BL283" s="40" t="s">
        <v>94</v>
      </c>
      <c r="BM283" s="40" t="s">
        <v>1565</v>
      </c>
    </row>
    <row r="284" spans="2:65" s="6" customFormat="1" ht="15.75" customHeight="1">
      <c r="B284" s="16"/>
      <c r="C284" s="84" t="s">
        <v>203</v>
      </c>
      <c r="D284" s="84" t="s">
        <v>90</v>
      </c>
      <c r="E284" s="82" t="s">
        <v>246</v>
      </c>
      <c r="F284" s="83" t="s">
        <v>943</v>
      </c>
      <c r="G284" s="84" t="s">
        <v>229</v>
      </c>
      <c r="H284" s="85">
        <v>9.827</v>
      </c>
      <c r="I284" s="86"/>
      <c r="J284" s="86">
        <f>ROUND($I$284*$H$284,2)</f>
        <v>0</v>
      </c>
      <c r="K284" s="83"/>
      <c r="L284" s="16"/>
      <c r="M284" s="87"/>
      <c r="N284" s="88" t="s">
        <v>25</v>
      </c>
      <c r="O284" s="89">
        <v>0</v>
      </c>
      <c r="P284" s="89">
        <f>$O$284*$H$284</f>
        <v>0</v>
      </c>
      <c r="Q284" s="89">
        <v>0</v>
      </c>
      <c r="R284" s="89">
        <f>$Q$284*$H$284</f>
        <v>0</v>
      </c>
      <c r="S284" s="89">
        <v>0</v>
      </c>
      <c r="T284" s="90">
        <f>$S$284*$H$284</f>
        <v>0</v>
      </c>
      <c r="AR284" s="40" t="s">
        <v>94</v>
      </c>
      <c r="AT284" s="40" t="s">
        <v>90</v>
      </c>
      <c r="AU284" s="40" t="s">
        <v>38</v>
      </c>
      <c r="AY284" s="40" t="s">
        <v>88</v>
      </c>
      <c r="BE284" s="91">
        <f>IF($N$284="základní",$J$284,0)</f>
        <v>0</v>
      </c>
      <c r="BF284" s="91">
        <f>IF($N$284="snížená",$J$284,0)</f>
        <v>0</v>
      </c>
      <c r="BG284" s="91">
        <f>IF($N$284="zákl. přenesená",$J$284,0)</f>
        <v>0</v>
      </c>
      <c r="BH284" s="91">
        <f>IF($N$284="sníž. přenesená",$J$284,0)</f>
        <v>0</v>
      </c>
      <c r="BI284" s="91">
        <f>IF($N$284="nulová",$J$284,0)</f>
        <v>0</v>
      </c>
      <c r="BJ284" s="40" t="s">
        <v>37</v>
      </c>
      <c r="BK284" s="91">
        <f>ROUND($I$284*$H$284,2)</f>
        <v>0</v>
      </c>
      <c r="BL284" s="40" t="s">
        <v>94</v>
      </c>
      <c r="BM284" s="40" t="s">
        <v>1566</v>
      </c>
    </row>
    <row r="285" spans="2:65" s="6" customFormat="1" ht="15.75" customHeight="1">
      <c r="B285" s="92"/>
      <c r="D285" s="93" t="s">
        <v>95</v>
      </c>
      <c r="E285" s="94"/>
      <c r="F285" s="94" t="s">
        <v>1567</v>
      </c>
      <c r="H285" s="95">
        <v>9.827</v>
      </c>
      <c r="L285" s="92"/>
      <c r="M285" s="96"/>
      <c r="T285" s="97"/>
      <c r="AT285" s="98" t="s">
        <v>95</v>
      </c>
      <c r="AU285" s="98" t="s">
        <v>38</v>
      </c>
      <c r="AV285" s="98" t="s">
        <v>38</v>
      </c>
      <c r="AW285" s="98" t="s">
        <v>52</v>
      </c>
      <c r="AX285" s="98" t="s">
        <v>36</v>
      </c>
      <c r="AY285" s="98" t="s">
        <v>88</v>
      </c>
    </row>
    <row r="286" spans="2:65" s="6" customFormat="1" ht="15.75" customHeight="1">
      <c r="B286" s="16"/>
      <c r="C286" s="81" t="s">
        <v>206</v>
      </c>
      <c r="D286" s="81" t="s">
        <v>90</v>
      </c>
      <c r="E286" s="82" t="s">
        <v>248</v>
      </c>
      <c r="F286" s="83" t="s">
        <v>249</v>
      </c>
      <c r="G286" s="84" t="s">
        <v>229</v>
      </c>
      <c r="H286" s="85">
        <v>6.1719999999999997</v>
      </c>
      <c r="I286" s="86"/>
      <c r="J286" s="86">
        <f>ROUND($I$286*$H$286,2)</f>
        <v>0</v>
      </c>
      <c r="K286" s="83"/>
      <c r="L286" s="16"/>
      <c r="M286" s="87"/>
      <c r="N286" s="88" t="s">
        <v>25</v>
      </c>
      <c r="O286" s="89">
        <v>0</v>
      </c>
      <c r="P286" s="89">
        <f>$O$286*$H$286</f>
        <v>0</v>
      </c>
      <c r="Q286" s="89">
        <v>1</v>
      </c>
      <c r="R286" s="89">
        <f>$Q$286*$H$286</f>
        <v>6.1719999999999997</v>
      </c>
      <c r="S286" s="89">
        <v>0</v>
      </c>
      <c r="T286" s="90">
        <f>$S$286*$H$286</f>
        <v>0</v>
      </c>
      <c r="AR286" s="40" t="s">
        <v>94</v>
      </c>
      <c r="AT286" s="40" t="s">
        <v>90</v>
      </c>
      <c r="AU286" s="40" t="s">
        <v>38</v>
      </c>
      <c r="AY286" s="6" t="s">
        <v>88</v>
      </c>
      <c r="BE286" s="91">
        <f>IF($N$286="základní",$J$286,0)</f>
        <v>0</v>
      </c>
      <c r="BF286" s="91">
        <f>IF($N$286="snížená",$J$286,0)</f>
        <v>0</v>
      </c>
      <c r="BG286" s="91">
        <f>IF($N$286="zákl. přenesená",$J$286,0)</f>
        <v>0</v>
      </c>
      <c r="BH286" s="91">
        <f>IF($N$286="sníž. přenesená",$J$286,0)</f>
        <v>0</v>
      </c>
      <c r="BI286" s="91">
        <f>IF($N$286="nulová",$J$286,0)</f>
        <v>0</v>
      </c>
      <c r="BJ286" s="40" t="s">
        <v>37</v>
      </c>
      <c r="BK286" s="91">
        <f>ROUND($I$286*$H$286,2)</f>
        <v>0</v>
      </c>
      <c r="BL286" s="40" t="s">
        <v>94</v>
      </c>
      <c r="BM286" s="40" t="s">
        <v>1568</v>
      </c>
    </row>
    <row r="287" spans="2:65" s="6" customFormat="1" ht="15.75" customHeight="1">
      <c r="B287" s="92"/>
      <c r="D287" s="93" t="s">
        <v>95</v>
      </c>
      <c r="E287" s="94"/>
      <c r="F287" s="94" t="s">
        <v>1569</v>
      </c>
      <c r="H287" s="95">
        <v>1.6140000000000001</v>
      </c>
      <c r="L287" s="92"/>
      <c r="M287" s="96"/>
      <c r="T287" s="97"/>
      <c r="AT287" s="98" t="s">
        <v>95</v>
      </c>
      <c r="AU287" s="98" t="s">
        <v>38</v>
      </c>
      <c r="AV287" s="98" t="s">
        <v>38</v>
      </c>
      <c r="AW287" s="98" t="s">
        <v>52</v>
      </c>
      <c r="AX287" s="98" t="s">
        <v>36</v>
      </c>
      <c r="AY287" s="98" t="s">
        <v>88</v>
      </c>
    </row>
    <row r="288" spans="2:65" s="6" customFormat="1" ht="15.75" customHeight="1">
      <c r="B288" s="92"/>
      <c r="D288" s="107" t="s">
        <v>95</v>
      </c>
      <c r="E288" s="98"/>
      <c r="F288" s="94" t="s">
        <v>1570</v>
      </c>
      <c r="H288" s="95">
        <v>3.5430000000000001</v>
      </c>
      <c r="L288" s="92"/>
      <c r="M288" s="96"/>
      <c r="T288" s="97"/>
      <c r="AT288" s="98" t="s">
        <v>95</v>
      </c>
      <c r="AU288" s="98" t="s">
        <v>38</v>
      </c>
      <c r="AV288" s="98" t="s">
        <v>38</v>
      </c>
      <c r="AW288" s="98" t="s">
        <v>52</v>
      </c>
      <c r="AX288" s="98" t="s">
        <v>36</v>
      </c>
      <c r="AY288" s="98" t="s">
        <v>88</v>
      </c>
    </row>
    <row r="289" spans="2:65" s="6" customFormat="1" ht="15.75" customHeight="1">
      <c r="B289" s="92"/>
      <c r="D289" s="107" t="s">
        <v>95</v>
      </c>
      <c r="E289" s="98"/>
      <c r="F289" s="94" t="s">
        <v>1571</v>
      </c>
      <c r="H289" s="95">
        <v>1.0149999999999999</v>
      </c>
      <c r="L289" s="92"/>
      <c r="M289" s="96"/>
      <c r="T289" s="97"/>
      <c r="AT289" s="98" t="s">
        <v>95</v>
      </c>
      <c r="AU289" s="98" t="s">
        <v>38</v>
      </c>
      <c r="AV289" s="98" t="s">
        <v>38</v>
      </c>
      <c r="AW289" s="98" t="s">
        <v>52</v>
      </c>
      <c r="AX289" s="98" t="s">
        <v>36</v>
      </c>
      <c r="AY289" s="98" t="s">
        <v>88</v>
      </c>
    </row>
    <row r="290" spans="2:65" s="70" customFormat="1" ht="30.75" customHeight="1">
      <c r="B290" s="71"/>
      <c r="D290" s="72" t="s">
        <v>35</v>
      </c>
      <c r="E290" s="79" t="s">
        <v>251</v>
      </c>
      <c r="F290" s="79" t="s">
        <v>252</v>
      </c>
      <c r="J290" s="80">
        <f>$BK$290</f>
        <v>0</v>
      </c>
      <c r="L290" s="71"/>
      <c r="M290" s="75"/>
      <c r="P290" s="76">
        <f>$P$291</f>
        <v>175.57803599999997</v>
      </c>
      <c r="R290" s="76">
        <f>$R$291</f>
        <v>0</v>
      </c>
      <c r="T290" s="77">
        <f>$T$291</f>
        <v>0</v>
      </c>
      <c r="AR290" s="72" t="s">
        <v>37</v>
      </c>
      <c r="AT290" s="72" t="s">
        <v>35</v>
      </c>
      <c r="AU290" s="72" t="s">
        <v>37</v>
      </c>
      <c r="AY290" s="72" t="s">
        <v>88</v>
      </c>
      <c r="BK290" s="78">
        <f>$BK$291</f>
        <v>0</v>
      </c>
    </row>
    <row r="291" spans="2:65" s="6" customFormat="1" ht="15.75" customHeight="1">
      <c r="B291" s="16"/>
      <c r="C291" s="81" t="s">
        <v>210</v>
      </c>
      <c r="D291" s="81" t="s">
        <v>90</v>
      </c>
      <c r="E291" s="82" t="s">
        <v>254</v>
      </c>
      <c r="F291" s="83" t="s">
        <v>255</v>
      </c>
      <c r="G291" s="84" t="s">
        <v>229</v>
      </c>
      <c r="H291" s="85">
        <v>67.581999999999994</v>
      </c>
      <c r="I291" s="86"/>
      <c r="J291" s="86">
        <f>ROUND($I$291*$H$291,2)</f>
        <v>0</v>
      </c>
      <c r="K291" s="83"/>
      <c r="L291" s="16"/>
      <c r="M291" s="87"/>
      <c r="N291" s="88" t="s">
        <v>25</v>
      </c>
      <c r="O291" s="89">
        <v>2.5979999999999999</v>
      </c>
      <c r="P291" s="89">
        <f>$O$291*$H$291</f>
        <v>175.57803599999997</v>
      </c>
      <c r="Q291" s="89">
        <v>0</v>
      </c>
      <c r="R291" s="89">
        <f>$Q$291*$H$291</f>
        <v>0</v>
      </c>
      <c r="S291" s="89">
        <v>0</v>
      </c>
      <c r="T291" s="90">
        <f>$S$291*$H$291</f>
        <v>0</v>
      </c>
      <c r="AR291" s="40" t="s">
        <v>94</v>
      </c>
      <c r="AT291" s="40" t="s">
        <v>90</v>
      </c>
      <c r="AU291" s="40" t="s">
        <v>38</v>
      </c>
      <c r="AY291" s="6" t="s">
        <v>88</v>
      </c>
      <c r="BE291" s="91">
        <f>IF($N$291="základní",$J$291,0)</f>
        <v>0</v>
      </c>
      <c r="BF291" s="91">
        <f>IF($N$291="snížená",$J$291,0)</f>
        <v>0</v>
      </c>
      <c r="BG291" s="91">
        <f>IF($N$291="zákl. přenesená",$J$291,0)</f>
        <v>0</v>
      </c>
      <c r="BH291" s="91">
        <f>IF($N$291="sníž. přenesená",$J$291,0)</f>
        <v>0</v>
      </c>
      <c r="BI291" s="91">
        <f>IF($N$291="nulová",$J$291,0)</f>
        <v>0</v>
      </c>
      <c r="BJ291" s="40" t="s">
        <v>37</v>
      </c>
      <c r="BK291" s="91">
        <f>ROUND($I$291*$H$291,2)</f>
        <v>0</v>
      </c>
      <c r="BL291" s="40" t="s">
        <v>94</v>
      </c>
      <c r="BM291" s="40" t="s">
        <v>1572</v>
      </c>
    </row>
    <row r="292" spans="2:65" s="70" customFormat="1" ht="37.5" customHeight="1">
      <c r="B292" s="71"/>
      <c r="D292" s="72" t="s">
        <v>35</v>
      </c>
      <c r="E292" s="73" t="s">
        <v>256</v>
      </c>
      <c r="F292" s="73" t="s">
        <v>257</v>
      </c>
      <c r="J292" s="74">
        <f>$BK$292</f>
        <v>0</v>
      </c>
      <c r="L292" s="71"/>
      <c r="M292" s="75"/>
      <c r="P292" s="76">
        <f>$P$293+$P$309+$P$329+$P$353+$P$414+$P$429+$P$444+$P$456+$P$459</f>
        <v>719.06246599999997</v>
      </c>
      <c r="R292" s="76">
        <f>$R$293+$R$309+$R$329+$R$353+$R$414+$R$429+$R$444+$R$456+$R$459</f>
        <v>8.1619106200000004</v>
      </c>
      <c r="T292" s="77">
        <f>$T$293+$T$309+$T$329+$T$353+$T$414+$T$429+$T$444+$T$456+$T$459</f>
        <v>6.176336</v>
      </c>
      <c r="AR292" s="72" t="s">
        <v>38</v>
      </c>
      <c r="AT292" s="72" t="s">
        <v>35</v>
      </c>
      <c r="AU292" s="72" t="s">
        <v>36</v>
      </c>
      <c r="AY292" s="72" t="s">
        <v>88</v>
      </c>
      <c r="BK292" s="78">
        <f>$BK$293+$BK$309+$BK$329+$BK$353+$BK$414+$BK$429+$BK$444+$BK$456+$BK$459</f>
        <v>0</v>
      </c>
    </row>
    <row r="293" spans="2:65" s="70" customFormat="1" ht="21" customHeight="1">
      <c r="B293" s="71"/>
      <c r="D293" s="72" t="s">
        <v>35</v>
      </c>
      <c r="E293" s="79" t="s">
        <v>268</v>
      </c>
      <c r="F293" s="79" t="s">
        <v>269</v>
      </c>
      <c r="J293" s="80">
        <f>$BK$293</f>
        <v>0</v>
      </c>
      <c r="L293" s="71"/>
      <c r="M293" s="75"/>
      <c r="P293" s="76">
        <f>SUM($P$294:$P$308)</f>
        <v>67.324425000000019</v>
      </c>
      <c r="R293" s="76">
        <f>SUM($R$294:$R$308)</f>
        <v>1.7896906100000001</v>
      </c>
      <c r="T293" s="77">
        <f>SUM($T$294:$T$308)</f>
        <v>0</v>
      </c>
      <c r="AR293" s="72" t="s">
        <v>38</v>
      </c>
      <c r="AT293" s="72" t="s">
        <v>35</v>
      </c>
      <c r="AU293" s="72" t="s">
        <v>37</v>
      </c>
      <c r="AY293" s="72" t="s">
        <v>88</v>
      </c>
      <c r="BK293" s="78">
        <f>SUM($BK$294:$BK$308)</f>
        <v>0</v>
      </c>
    </row>
    <row r="294" spans="2:65" s="6" customFormat="1" ht="15.75" customHeight="1">
      <c r="B294" s="16"/>
      <c r="C294" s="84" t="s">
        <v>213</v>
      </c>
      <c r="D294" s="84" t="s">
        <v>90</v>
      </c>
      <c r="E294" s="82" t="s">
        <v>1573</v>
      </c>
      <c r="F294" s="83" t="s">
        <v>1574</v>
      </c>
      <c r="G294" s="84" t="s">
        <v>93</v>
      </c>
      <c r="H294" s="85">
        <v>63.113</v>
      </c>
      <c r="I294" s="86"/>
      <c r="J294" s="86">
        <f>ROUND($I$294*$H$294,2)</f>
        <v>0</v>
      </c>
      <c r="K294" s="83"/>
      <c r="L294" s="16"/>
      <c r="M294" s="87"/>
      <c r="N294" s="88" t="s">
        <v>25</v>
      </c>
      <c r="O294" s="89">
        <v>3.5000000000000003E-2</v>
      </c>
      <c r="P294" s="89">
        <f>$O$294*$H$294</f>
        <v>2.208955</v>
      </c>
      <c r="Q294" s="89">
        <v>0</v>
      </c>
      <c r="R294" s="89">
        <f>$Q$294*$H$294</f>
        <v>0</v>
      </c>
      <c r="S294" s="89">
        <v>0</v>
      </c>
      <c r="T294" s="90">
        <f>$S$294*$H$294</f>
        <v>0</v>
      </c>
      <c r="AR294" s="40" t="s">
        <v>129</v>
      </c>
      <c r="AT294" s="40" t="s">
        <v>90</v>
      </c>
      <c r="AU294" s="40" t="s">
        <v>38</v>
      </c>
      <c r="AY294" s="40" t="s">
        <v>88</v>
      </c>
      <c r="BE294" s="91">
        <f>IF($N$294="základní",$J$294,0)</f>
        <v>0</v>
      </c>
      <c r="BF294" s="91">
        <f>IF($N$294="snížená",$J$294,0)</f>
        <v>0</v>
      </c>
      <c r="BG294" s="91">
        <f>IF($N$294="zákl. přenesená",$J$294,0)</f>
        <v>0</v>
      </c>
      <c r="BH294" s="91">
        <f>IF($N$294="sníž. přenesená",$J$294,0)</f>
        <v>0</v>
      </c>
      <c r="BI294" s="91">
        <f>IF($N$294="nulová",$J$294,0)</f>
        <v>0</v>
      </c>
      <c r="BJ294" s="40" t="s">
        <v>37</v>
      </c>
      <c r="BK294" s="91">
        <f>ROUND($I$294*$H$294,2)</f>
        <v>0</v>
      </c>
      <c r="BL294" s="40" t="s">
        <v>129</v>
      </c>
      <c r="BM294" s="40" t="s">
        <v>1575</v>
      </c>
    </row>
    <row r="295" spans="2:65" s="6" customFormat="1" ht="15.75" customHeight="1">
      <c r="B295" s="92"/>
      <c r="D295" s="93" t="s">
        <v>95</v>
      </c>
      <c r="E295" s="94"/>
      <c r="F295" s="94" t="s">
        <v>1576</v>
      </c>
      <c r="H295" s="95">
        <v>63.112499999999997</v>
      </c>
      <c r="L295" s="92"/>
      <c r="M295" s="96"/>
      <c r="T295" s="97"/>
      <c r="AT295" s="98" t="s">
        <v>95</v>
      </c>
      <c r="AU295" s="98" t="s">
        <v>38</v>
      </c>
      <c r="AV295" s="98" t="s">
        <v>38</v>
      </c>
      <c r="AW295" s="98" t="s">
        <v>52</v>
      </c>
      <c r="AX295" s="98" t="s">
        <v>36</v>
      </c>
      <c r="AY295" s="98" t="s">
        <v>88</v>
      </c>
    </row>
    <row r="296" spans="2:65" s="6" customFormat="1" ht="15.75" customHeight="1">
      <c r="B296" s="16"/>
      <c r="C296" s="81" t="s">
        <v>214</v>
      </c>
      <c r="D296" s="81" t="s">
        <v>90</v>
      </c>
      <c r="E296" s="82" t="s">
        <v>273</v>
      </c>
      <c r="F296" s="83" t="s">
        <v>274</v>
      </c>
      <c r="G296" s="84" t="s">
        <v>93</v>
      </c>
      <c r="H296" s="85">
        <v>284.14800000000002</v>
      </c>
      <c r="I296" s="86"/>
      <c r="J296" s="86">
        <f>ROUND($I$296*$H$296,2)</f>
        <v>0</v>
      </c>
      <c r="K296" s="83"/>
      <c r="L296" s="16"/>
      <c r="M296" s="87"/>
      <c r="N296" s="88" t="s">
        <v>25</v>
      </c>
      <c r="O296" s="89">
        <v>0.14000000000000001</v>
      </c>
      <c r="P296" s="89">
        <f>$O$296*$H$296</f>
        <v>39.780720000000009</v>
      </c>
      <c r="Q296" s="89">
        <v>0</v>
      </c>
      <c r="R296" s="89">
        <f>$Q$296*$H$296</f>
        <v>0</v>
      </c>
      <c r="S296" s="89">
        <v>0</v>
      </c>
      <c r="T296" s="90">
        <f>$S$296*$H$296</f>
        <v>0</v>
      </c>
      <c r="AR296" s="40" t="s">
        <v>129</v>
      </c>
      <c r="AT296" s="40" t="s">
        <v>90</v>
      </c>
      <c r="AU296" s="40" t="s">
        <v>38</v>
      </c>
      <c r="AY296" s="6" t="s">
        <v>88</v>
      </c>
      <c r="BE296" s="91">
        <f>IF($N$296="základní",$J$296,0)</f>
        <v>0</v>
      </c>
      <c r="BF296" s="91">
        <f>IF($N$296="snížená",$J$296,0)</f>
        <v>0</v>
      </c>
      <c r="BG296" s="91">
        <f>IF($N$296="zákl. přenesená",$J$296,0)</f>
        <v>0</v>
      </c>
      <c r="BH296" s="91">
        <f>IF($N$296="sníž. přenesená",$J$296,0)</f>
        <v>0</v>
      </c>
      <c r="BI296" s="91">
        <f>IF($N$296="nulová",$J$296,0)</f>
        <v>0</v>
      </c>
      <c r="BJ296" s="40" t="s">
        <v>37</v>
      </c>
      <c r="BK296" s="91">
        <f>ROUND($I$296*$H$296,2)</f>
        <v>0</v>
      </c>
      <c r="BL296" s="40" t="s">
        <v>129</v>
      </c>
      <c r="BM296" s="40" t="s">
        <v>1577</v>
      </c>
    </row>
    <row r="297" spans="2:65" s="6" customFormat="1" ht="15.75" customHeight="1">
      <c r="B297" s="92"/>
      <c r="D297" s="93" t="s">
        <v>95</v>
      </c>
      <c r="E297" s="94"/>
      <c r="F297" s="94" t="s">
        <v>1549</v>
      </c>
      <c r="H297" s="95">
        <v>63.112499999999997</v>
      </c>
      <c r="L297" s="92"/>
      <c r="M297" s="96"/>
      <c r="T297" s="97"/>
      <c r="AT297" s="98" t="s">
        <v>95</v>
      </c>
      <c r="AU297" s="98" t="s">
        <v>38</v>
      </c>
      <c r="AV297" s="98" t="s">
        <v>38</v>
      </c>
      <c r="AW297" s="98" t="s">
        <v>52</v>
      </c>
      <c r="AX297" s="98" t="s">
        <v>36</v>
      </c>
      <c r="AY297" s="98" t="s">
        <v>88</v>
      </c>
    </row>
    <row r="298" spans="2:65" s="6" customFormat="1" ht="15.75" customHeight="1">
      <c r="B298" s="92"/>
      <c r="D298" s="107" t="s">
        <v>95</v>
      </c>
      <c r="E298" s="98"/>
      <c r="F298" s="94" t="s">
        <v>1578</v>
      </c>
      <c r="H298" s="95">
        <v>221.035</v>
      </c>
      <c r="L298" s="92"/>
      <c r="M298" s="96"/>
      <c r="T298" s="97"/>
      <c r="AT298" s="98" t="s">
        <v>95</v>
      </c>
      <c r="AU298" s="98" t="s">
        <v>38</v>
      </c>
      <c r="AV298" s="98" t="s">
        <v>38</v>
      </c>
      <c r="AW298" s="98" t="s">
        <v>52</v>
      </c>
      <c r="AX298" s="98" t="s">
        <v>36</v>
      </c>
      <c r="AY298" s="98" t="s">
        <v>88</v>
      </c>
    </row>
    <row r="299" spans="2:65" s="6" customFormat="1" ht="15.75" customHeight="1">
      <c r="B299" s="16"/>
      <c r="C299" s="99" t="s">
        <v>215</v>
      </c>
      <c r="D299" s="99" t="s">
        <v>99</v>
      </c>
      <c r="E299" s="100" t="s">
        <v>1401</v>
      </c>
      <c r="F299" s="101" t="s">
        <v>1402</v>
      </c>
      <c r="G299" s="102" t="s">
        <v>93</v>
      </c>
      <c r="H299" s="103">
        <v>585.34500000000003</v>
      </c>
      <c r="I299" s="104"/>
      <c r="J299" s="104">
        <f>ROUND($I$299*$H$299,2)</f>
        <v>0</v>
      </c>
      <c r="K299" s="101"/>
      <c r="L299" s="105"/>
      <c r="M299" s="101"/>
      <c r="N299" s="106" t="s">
        <v>25</v>
      </c>
      <c r="O299" s="89">
        <v>0</v>
      </c>
      <c r="P299" s="89">
        <f>$O$299*$H$299</f>
        <v>0</v>
      </c>
      <c r="Q299" s="89">
        <v>2.8E-3</v>
      </c>
      <c r="R299" s="89">
        <f>$Q$299*$H$299</f>
        <v>1.6389660000000001</v>
      </c>
      <c r="S299" s="89">
        <v>0</v>
      </c>
      <c r="T299" s="90">
        <f>$S$299*$H$299</f>
        <v>0</v>
      </c>
      <c r="AR299" s="40" t="s">
        <v>165</v>
      </c>
      <c r="AT299" s="40" t="s">
        <v>99</v>
      </c>
      <c r="AU299" s="40" t="s">
        <v>38</v>
      </c>
      <c r="AY299" s="6" t="s">
        <v>88</v>
      </c>
      <c r="BE299" s="91">
        <f>IF($N$299="základní",$J$299,0)</f>
        <v>0</v>
      </c>
      <c r="BF299" s="91">
        <f>IF($N$299="snížená",$J$299,0)</f>
        <v>0</v>
      </c>
      <c r="BG299" s="91">
        <f>IF($N$299="zákl. přenesená",$J$299,0)</f>
        <v>0</v>
      </c>
      <c r="BH299" s="91">
        <f>IF($N$299="sníž. přenesená",$J$299,0)</f>
        <v>0</v>
      </c>
      <c r="BI299" s="91">
        <f>IF($N$299="nulová",$J$299,0)</f>
        <v>0</v>
      </c>
      <c r="BJ299" s="40" t="s">
        <v>37</v>
      </c>
      <c r="BK299" s="91">
        <f>ROUND($I$299*$H$299,2)</f>
        <v>0</v>
      </c>
      <c r="BL299" s="40" t="s">
        <v>129</v>
      </c>
      <c r="BM299" s="40" t="s">
        <v>1579</v>
      </c>
    </row>
    <row r="300" spans="2:65" s="6" customFormat="1" ht="15.75" customHeight="1">
      <c r="B300" s="92"/>
      <c r="D300" s="93" t="s">
        <v>95</v>
      </c>
      <c r="E300" s="94"/>
      <c r="F300" s="94" t="s">
        <v>1549</v>
      </c>
      <c r="H300" s="95">
        <v>63.112499999999997</v>
      </c>
      <c r="L300" s="92"/>
      <c r="M300" s="96"/>
      <c r="T300" s="97"/>
      <c r="AT300" s="98" t="s">
        <v>95</v>
      </c>
      <c r="AU300" s="98" t="s">
        <v>38</v>
      </c>
      <c r="AV300" s="98" t="s">
        <v>38</v>
      </c>
      <c r="AW300" s="98" t="s">
        <v>52</v>
      </c>
      <c r="AX300" s="98" t="s">
        <v>36</v>
      </c>
      <c r="AY300" s="98" t="s">
        <v>88</v>
      </c>
    </row>
    <row r="301" spans="2:65" s="6" customFormat="1" ht="15.75" customHeight="1">
      <c r="B301" s="92"/>
      <c r="D301" s="107" t="s">
        <v>95</v>
      </c>
      <c r="E301" s="98"/>
      <c r="F301" s="94" t="s">
        <v>1578</v>
      </c>
      <c r="H301" s="95">
        <v>221.035</v>
      </c>
      <c r="L301" s="92"/>
      <c r="M301" s="96"/>
      <c r="T301" s="97"/>
      <c r="AT301" s="98" t="s">
        <v>95</v>
      </c>
      <c r="AU301" s="98" t="s">
        <v>38</v>
      </c>
      <c r="AV301" s="98" t="s">
        <v>38</v>
      </c>
      <c r="AW301" s="98" t="s">
        <v>52</v>
      </c>
      <c r="AX301" s="98" t="s">
        <v>36</v>
      </c>
      <c r="AY301" s="98" t="s">
        <v>88</v>
      </c>
    </row>
    <row r="302" spans="2:65" s="6" customFormat="1" ht="15.75" customHeight="1">
      <c r="B302" s="92"/>
      <c r="D302" s="107" t="s">
        <v>95</v>
      </c>
      <c r="F302" s="94" t="s">
        <v>1580</v>
      </c>
      <c r="H302" s="95">
        <v>585.34500000000003</v>
      </c>
      <c r="L302" s="92"/>
      <c r="M302" s="96"/>
      <c r="T302" s="97"/>
      <c r="AT302" s="98" t="s">
        <v>95</v>
      </c>
      <c r="AU302" s="98" t="s">
        <v>38</v>
      </c>
      <c r="AV302" s="98" t="s">
        <v>38</v>
      </c>
      <c r="AW302" s="98" t="s">
        <v>36</v>
      </c>
      <c r="AX302" s="98" t="s">
        <v>37</v>
      </c>
      <c r="AY302" s="98" t="s">
        <v>88</v>
      </c>
    </row>
    <row r="303" spans="2:65" s="6" customFormat="1" ht="27" customHeight="1">
      <c r="B303" s="16"/>
      <c r="C303" s="81" t="s">
        <v>216</v>
      </c>
      <c r="D303" s="81" t="s">
        <v>90</v>
      </c>
      <c r="E303" s="82" t="s">
        <v>280</v>
      </c>
      <c r="F303" s="83" t="s">
        <v>988</v>
      </c>
      <c r="G303" s="84" t="s">
        <v>93</v>
      </c>
      <c r="H303" s="85">
        <v>83.472999999999999</v>
      </c>
      <c r="I303" s="86"/>
      <c r="J303" s="86">
        <f>ROUND($I$303*$H$303,2)</f>
        <v>0</v>
      </c>
      <c r="K303" s="83"/>
      <c r="L303" s="16"/>
      <c r="M303" s="87"/>
      <c r="N303" s="88" t="s">
        <v>25</v>
      </c>
      <c r="O303" s="89">
        <v>0.06</v>
      </c>
      <c r="P303" s="89">
        <f>$O$303*$H$303</f>
        <v>5.0083799999999998</v>
      </c>
      <c r="Q303" s="89">
        <v>4.0999999999999999E-4</v>
      </c>
      <c r="R303" s="89">
        <f>$Q$303*$H$303</f>
        <v>3.422393E-2</v>
      </c>
      <c r="S303" s="89">
        <v>0</v>
      </c>
      <c r="T303" s="90">
        <f>$S$303*$H$303</f>
        <v>0</v>
      </c>
      <c r="AR303" s="40" t="s">
        <v>129</v>
      </c>
      <c r="AT303" s="40" t="s">
        <v>90</v>
      </c>
      <c r="AU303" s="40" t="s">
        <v>38</v>
      </c>
      <c r="AY303" s="6" t="s">
        <v>88</v>
      </c>
      <c r="BE303" s="91">
        <f>IF($N$303="základní",$J$303,0)</f>
        <v>0</v>
      </c>
      <c r="BF303" s="91">
        <f>IF($N$303="snížená",$J$303,0)</f>
        <v>0</v>
      </c>
      <c r="BG303" s="91">
        <f>IF($N$303="zákl. přenesená",$J$303,0)</f>
        <v>0</v>
      </c>
      <c r="BH303" s="91">
        <f>IF($N$303="sníž. přenesená",$J$303,0)</f>
        <v>0</v>
      </c>
      <c r="BI303" s="91">
        <f>IF($N$303="nulová",$J$303,0)</f>
        <v>0</v>
      </c>
      <c r="BJ303" s="40" t="s">
        <v>37</v>
      </c>
      <c r="BK303" s="91">
        <f>ROUND($I$303*$H$303,2)</f>
        <v>0</v>
      </c>
      <c r="BL303" s="40" t="s">
        <v>129</v>
      </c>
      <c r="BM303" s="40" t="s">
        <v>1581</v>
      </c>
    </row>
    <row r="304" spans="2:65" s="6" customFormat="1" ht="27" customHeight="1">
      <c r="B304" s="92"/>
      <c r="D304" s="93" t="s">
        <v>95</v>
      </c>
      <c r="E304" s="94"/>
      <c r="F304" s="94" t="s">
        <v>1582</v>
      </c>
      <c r="H304" s="95">
        <v>83.472499999999997</v>
      </c>
      <c r="L304" s="92"/>
      <c r="M304" s="96"/>
      <c r="T304" s="97"/>
      <c r="AT304" s="98" t="s">
        <v>95</v>
      </c>
      <c r="AU304" s="98" t="s">
        <v>38</v>
      </c>
      <c r="AV304" s="98" t="s">
        <v>38</v>
      </c>
      <c r="AW304" s="98" t="s">
        <v>52</v>
      </c>
      <c r="AX304" s="98" t="s">
        <v>36</v>
      </c>
      <c r="AY304" s="98" t="s">
        <v>88</v>
      </c>
    </row>
    <row r="305" spans="2:65" s="6" customFormat="1" ht="15.75" customHeight="1">
      <c r="B305" s="16"/>
      <c r="C305" s="81" t="s">
        <v>217</v>
      </c>
      <c r="D305" s="81" t="s">
        <v>90</v>
      </c>
      <c r="E305" s="82" t="s">
        <v>993</v>
      </c>
      <c r="F305" s="83" t="s">
        <v>994</v>
      </c>
      <c r="G305" s="84" t="s">
        <v>93</v>
      </c>
      <c r="H305" s="85">
        <v>284.14800000000002</v>
      </c>
      <c r="I305" s="86"/>
      <c r="J305" s="86">
        <f>ROUND($I$305*$H$305,2)</f>
        <v>0</v>
      </c>
      <c r="K305" s="83"/>
      <c r="L305" s="16"/>
      <c r="M305" s="87"/>
      <c r="N305" s="88" t="s">
        <v>25</v>
      </c>
      <c r="O305" s="89">
        <v>0.06</v>
      </c>
      <c r="P305" s="89">
        <f>$O$305*$H$305</f>
        <v>17.04888</v>
      </c>
      <c r="Q305" s="89">
        <v>4.0999999999999999E-4</v>
      </c>
      <c r="R305" s="89">
        <f>$Q$305*$H$305</f>
        <v>0.11650068000000001</v>
      </c>
      <c r="S305" s="89">
        <v>0</v>
      </c>
      <c r="T305" s="90">
        <f>$S$305*$H$305</f>
        <v>0</v>
      </c>
      <c r="AR305" s="40" t="s">
        <v>129</v>
      </c>
      <c r="AT305" s="40" t="s">
        <v>90</v>
      </c>
      <c r="AU305" s="40" t="s">
        <v>38</v>
      </c>
      <c r="AY305" s="6" t="s">
        <v>88</v>
      </c>
      <c r="BE305" s="91">
        <f>IF($N$305="základní",$J$305,0)</f>
        <v>0</v>
      </c>
      <c r="BF305" s="91">
        <f>IF($N$305="snížená",$J$305,0)</f>
        <v>0</v>
      </c>
      <c r="BG305" s="91">
        <f>IF($N$305="zákl. přenesená",$J$305,0)</f>
        <v>0</v>
      </c>
      <c r="BH305" s="91">
        <f>IF($N$305="sníž. přenesená",$J$305,0)</f>
        <v>0</v>
      </c>
      <c r="BI305" s="91">
        <f>IF($N$305="nulová",$J$305,0)</f>
        <v>0</v>
      </c>
      <c r="BJ305" s="40" t="s">
        <v>37</v>
      </c>
      <c r="BK305" s="91">
        <f>ROUND($I$305*$H$305,2)</f>
        <v>0</v>
      </c>
      <c r="BL305" s="40" t="s">
        <v>129</v>
      </c>
      <c r="BM305" s="40" t="s">
        <v>1583</v>
      </c>
    </row>
    <row r="306" spans="2:65" s="6" customFormat="1" ht="15.75" customHeight="1">
      <c r="B306" s="92"/>
      <c r="D306" s="93" t="s">
        <v>95</v>
      </c>
      <c r="E306" s="94"/>
      <c r="F306" s="94" t="s">
        <v>1549</v>
      </c>
      <c r="H306" s="95">
        <v>63.112499999999997</v>
      </c>
      <c r="L306" s="92"/>
      <c r="M306" s="96"/>
      <c r="T306" s="97"/>
      <c r="AT306" s="98" t="s">
        <v>95</v>
      </c>
      <c r="AU306" s="98" t="s">
        <v>38</v>
      </c>
      <c r="AV306" s="98" t="s">
        <v>38</v>
      </c>
      <c r="AW306" s="98" t="s">
        <v>52</v>
      </c>
      <c r="AX306" s="98" t="s">
        <v>36</v>
      </c>
      <c r="AY306" s="98" t="s">
        <v>88</v>
      </c>
    </row>
    <row r="307" spans="2:65" s="6" customFormat="1" ht="15.75" customHeight="1">
      <c r="B307" s="92"/>
      <c r="D307" s="107" t="s">
        <v>95</v>
      </c>
      <c r="E307" s="98"/>
      <c r="F307" s="94" t="s">
        <v>1578</v>
      </c>
      <c r="H307" s="95">
        <v>221.035</v>
      </c>
      <c r="L307" s="92"/>
      <c r="M307" s="96"/>
      <c r="T307" s="97"/>
      <c r="AT307" s="98" t="s">
        <v>95</v>
      </c>
      <c r="AU307" s="98" t="s">
        <v>38</v>
      </c>
      <c r="AV307" s="98" t="s">
        <v>38</v>
      </c>
      <c r="AW307" s="98" t="s">
        <v>52</v>
      </c>
      <c r="AX307" s="98" t="s">
        <v>36</v>
      </c>
      <c r="AY307" s="98" t="s">
        <v>88</v>
      </c>
    </row>
    <row r="308" spans="2:65" s="6" customFormat="1" ht="15.75" customHeight="1">
      <c r="B308" s="16"/>
      <c r="C308" s="81" t="s">
        <v>220</v>
      </c>
      <c r="D308" s="81" t="s">
        <v>90</v>
      </c>
      <c r="E308" s="82" t="s">
        <v>282</v>
      </c>
      <c r="F308" s="83" t="s">
        <v>283</v>
      </c>
      <c r="G308" s="84" t="s">
        <v>229</v>
      </c>
      <c r="H308" s="85">
        <v>1.79</v>
      </c>
      <c r="I308" s="86"/>
      <c r="J308" s="86">
        <f>ROUND($I$308*$H$308,2)</f>
        <v>0</v>
      </c>
      <c r="K308" s="83"/>
      <c r="L308" s="16"/>
      <c r="M308" s="87"/>
      <c r="N308" s="88" t="s">
        <v>25</v>
      </c>
      <c r="O308" s="89">
        <v>1.831</v>
      </c>
      <c r="P308" s="89">
        <f>$O$308*$H$308</f>
        <v>3.2774899999999998</v>
      </c>
      <c r="Q308" s="89">
        <v>0</v>
      </c>
      <c r="R308" s="89">
        <f>$Q$308*$H$308</f>
        <v>0</v>
      </c>
      <c r="S308" s="89">
        <v>0</v>
      </c>
      <c r="T308" s="90">
        <f>$S$308*$H$308</f>
        <v>0</v>
      </c>
      <c r="AR308" s="40" t="s">
        <v>129</v>
      </c>
      <c r="AT308" s="40" t="s">
        <v>90</v>
      </c>
      <c r="AU308" s="40" t="s">
        <v>38</v>
      </c>
      <c r="AY308" s="6" t="s">
        <v>88</v>
      </c>
      <c r="BE308" s="91">
        <f>IF($N$308="základní",$J$308,0)</f>
        <v>0</v>
      </c>
      <c r="BF308" s="91">
        <f>IF($N$308="snížená",$J$308,0)</f>
        <v>0</v>
      </c>
      <c r="BG308" s="91">
        <f>IF($N$308="zákl. přenesená",$J$308,0)</f>
        <v>0</v>
      </c>
      <c r="BH308" s="91">
        <f>IF($N$308="sníž. přenesená",$J$308,0)</f>
        <v>0</v>
      </c>
      <c r="BI308" s="91">
        <f>IF($N$308="nulová",$J$308,0)</f>
        <v>0</v>
      </c>
      <c r="BJ308" s="40" t="s">
        <v>37</v>
      </c>
      <c r="BK308" s="91">
        <f>ROUND($I$308*$H$308,2)</f>
        <v>0</v>
      </c>
      <c r="BL308" s="40" t="s">
        <v>129</v>
      </c>
      <c r="BM308" s="40" t="s">
        <v>1584</v>
      </c>
    </row>
    <row r="309" spans="2:65" s="70" customFormat="1" ht="30.75" customHeight="1">
      <c r="B309" s="71"/>
      <c r="D309" s="72" t="s">
        <v>35</v>
      </c>
      <c r="E309" s="79" t="s">
        <v>284</v>
      </c>
      <c r="F309" s="79" t="s">
        <v>285</v>
      </c>
      <c r="J309" s="80">
        <f>$BK$309</f>
        <v>0</v>
      </c>
      <c r="L309" s="71"/>
      <c r="M309" s="75"/>
      <c r="P309" s="76">
        <f>SUM($P$310:$P$328)</f>
        <v>47.925571999999995</v>
      </c>
      <c r="R309" s="76">
        <f>SUM($R$310:$R$328)</f>
        <v>1.8516520600000002</v>
      </c>
      <c r="T309" s="77">
        <f>SUM($T$310:$T$328)</f>
        <v>1.61392</v>
      </c>
      <c r="AR309" s="72" t="s">
        <v>38</v>
      </c>
      <c r="AT309" s="72" t="s">
        <v>35</v>
      </c>
      <c r="AU309" s="72" t="s">
        <v>37</v>
      </c>
      <c r="AY309" s="72" t="s">
        <v>88</v>
      </c>
      <c r="BK309" s="78">
        <f>SUM($BK$310:$BK$328)</f>
        <v>0</v>
      </c>
    </row>
    <row r="310" spans="2:65" s="6" customFormat="1" ht="15.75" customHeight="1">
      <c r="B310" s="16"/>
      <c r="C310" s="84" t="s">
        <v>221</v>
      </c>
      <c r="D310" s="84" t="s">
        <v>90</v>
      </c>
      <c r="E310" s="82" t="s">
        <v>1007</v>
      </c>
      <c r="F310" s="83" t="s">
        <v>1008</v>
      </c>
      <c r="G310" s="84" t="s">
        <v>93</v>
      </c>
      <c r="H310" s="85">
        <v>98</v>
      </c>
      <c r="I310" s="86"/>
      <c r="J310" s="86">
        <f>ROUND($I$310*$H$310,2)</f>
        <v>0</v>
      </c>
      <c r="K310" s="83"/>
      <c r="L310" s="16"/>
      <c r="M310" s="87"/>
      <c r="N310" s="88" t="s">
        <v>25</v>
      </c>
      <c r="O310" s="89">
        <v>0.28999999999999998</v>
      </c>
      <c r="P310" s="89">
        <f>$O$310*$H$310</f>
        <v>28.419999999999998</v>
      </c>
      <c r="Q310" s="89">
        <v>0</v>
      </c>
      <c r="R310" s="89">
        <f>$Q$310*$H$310</f>
        <v>0</v>
      </c>
      <c r="S310" s="89">
        <v>0</v>
      </c>
      <c r="T310" s="90">
        <f>$S$310*$H$310</f>
        <v>0</v>
      </c>
      <c r="AR310" s="40" t="s">
        <v>129</v>
      </c>
      <c r="AT310" s="40" t="s">
        <v>90</v>
      </c>
      <c r="AU310" s="40" t="s">
        <v>38</v>
      </c>
      <c r="AY310" s="40" t="s">
        <v>88</v>
      </c>
      <c r="BE310" s="91">
        <f>IF($N$310="základní",$J$310,0)</f>
        <v>0</v>
      </c>
      <c r="BF310" s="91">
        <f>IF($N$310="snížená",$J$310,0)</f>
        <v>0</v>
      </c>
      <c r="BG310" s="91">
        <f>IF($N$310="zákl. přenesená",$J$310,0)</f>
        <v>0</v>
      </c>
      <c r="BH310" s="91">
        <f>IF($N$310="sníž. přenesená",$J$310,0)</f>
        <v>0</v>
      </c>
      <c r="BI310" s="91">
        <f>IF($N$310="nulová",$J$310,0)</f>
        <v>0</v>
      </c>
      <c r="BJ310" s="40" t="s">
        <v>37</v>
      </c>
      <c r="BK310" s="91">
        <f>ROUND($I$310*$H$310,2)</f>
        <v>0</v>
      </c>
      <c r="BL310" s="40" t="s">
        <v>129</v>
      </c>
      <c r="BM310" s="40" t="s">
        <v>1585</v>
      </c>
    </row>
    <row r="311" spans="2:65" s="6" customFormat="1" ht="15.75" customHeight="1">
      <c r="B311" s="92"/>
      <c r="D311" s="93" t="s">
        <v>95</v>
      </c>
      <c r="E311" s="94"/>
      <c r="F311" s="94" t="s">
        <v>1586</v>
      </c>
      <c r="H311" s="95">
        <v>98</v>
      </c>
      <c r="L311" s="92"/>
      <c r="M311" s="96"/>
      <c r="T311" s="97"/>
      <c r="AT311" s="98" t="s">
        <v>95</v>
      </c>
      <c r="AU311" s="98" t="s">
        <v>38</v>
      </c>
      <c r="AV311" s="98" t="s">
        <v>38</v>
      </c>
      <c r="AW311" s="98" t="s">
        <v>52</v>
      </c>
      <c r="AX311" s="98" t="s">
        <v>36</v>
      </c>
      <c r="AY311" s="98" t="s">
        <v>88</v>
      </c>
    </row>
    <row r="312" spans="2:65" s="6" customFormat="1" ht="15.75" customHeight="1">
      <c r="B312" s="16"/>
      <c r="C312" s="99" t="s">
        <v>222</v>
      </c>
      <c r="D312" s="99" t="s">
        <v>99</v>
      </c>
      <c r="E312" s="100" t="s">
        <v>295</v>
      </c>
      <c r="F312" s="101" t="s">
        <v>1013</v>
      </c>
      <c r="G312" s="102" t="s">
        <v>110</v>
      </c>
      <c r="H312" s="103">
        <v>3.0179999999999998</v>
      </c>
      <c r="I312" s="104"/>
      <c r="J312" s="104">
        <f>ROUND($I$312*$H$312,2)</f>
        <v>0</v>
      </c>
      <c r="K312" s="101"/>
      <c r="L312" s="105"/>
      <c r="M312" s="101"/>
      <c r="N312" s="106" t="s">
        <v>25</v>
      </c>
      <c r="O312" s="89">
        <v>0</v>
      </c>
      <c r="P312" s="89">
        <f>$O$312*$H$312</f>
        <v>0</v>
      </c>
      <c r="Q312" s="89">
        <v>0.55000000000000004</v>
      </c>
      <c r="R312" s="89">
        <f>$Q$312*$H$312</f>
        <v>1.6598999999999999</v>
      </c>
      <c r="S312" s="89">
        <v>0</v>
      </c>
      <c r="T312" s="90">
        <f>$S$312*$H$312</f>
        <v>0</v>
      </c>
      <c r="AR312" s="40" t="s">
        <v>165</v>
      </c>
      <c r="AT312" s="40" t="s">
        <v>99</v>
      </c>
      <c r="AU312" s="40" t="s">
        <v>38</v>
      </c>
      <c r="AY312" s="6" t="s">
        <v>88</v>
      </c>
      <c r="BE312" s="91">
        <f>IF($N$312="základní",$J$312,0)</f>
        <v>0</v>
      </c>
      <c r="BF312" s="91">
        <f>IF($N$312="snížená",$J$312,0)</f>
        <v>0</v>
      </c>
      <c r="BG312" s="91">
        <f>IF($N$312="zákl. přenesená",$J$312,0)</f>
        <v>0</v>
      </c>
      <c r="BH312" s="91">
        <f>IF($N$312="sníž. přenesená",$J$312,0)</f>
        <v>0</v>
      </c>
      <c r="BI312" s="91">
        <f>IF($N$312="nulová",$J$312,0)</f>
        <v>0</v>
      </c>
      <c r="BJ312" s="40" t="s">
        <v>37</v>
      </c>
      <c r="BK312" s="91">
        <f>ROUND($I$312*$H$312,2)</f>
        <v>0</v>
      </c>
      <c r="BL312" s="40" t="s">
        <v>129</v>
      </c>
      <c r="BM312" s="40" t="s">
        <v>1587</v>
      </c>
    </row>
    <row r="313" spans="2:65" s="6" customFormat="1" ht="15.75" customHeight="1">
      <c r="B313" s="92"/>
      <c r="D313" s="93" t="s">
        <v>95</v>
      </c>
      <c r="E313" s="94"/>
      <c r="F313" s="94" t="s">
        <v>1588</v>
      </c>
      <c r="H313" s="95">
        <v>2.7440000000000002</v>
      </c>
      <c r="L313" s="92"/>
      <c r="M313" s="96"/>
      <c r="T313" s="97"/>
      <c r="AT313" s="98" t="s">
        <v>95</v>
      </c>
      <c r="AU313" s="98" t="s">
        <v>38</v>
      </c>
      <c r="AV313" s="98" t="s">
        <v>38</v>
      </c>
      <c r="AW313" s="98" t="s">
        <v>52</v>
      </c>
      <c r="AX313" s="98" t="s">
        <v>36</v>
      </c>
      <c r="AY313" s="98" t="s">
        <v>88</v>
      </c>
    </row>
    <row r="314" spans="2:65" s="6" customFormat="1" ht="15.75" customHeight="1">
      <c r="B314" s="92"/>
      <c r="D314" s="107" t="s">
        <v>95</v>
      </c>
      <c r="F314" s="94" t="s">
        <v>1589</v>
      </c>
      <c r="H314" s="95">
        <v>3.0179999999999998</v>
      </c>
      <c r="L314" s="92"/>
      <c r="M314" s="96"/>
      <c r="T314" s="97"/>
      <c r="AT314" s="98" t="s">
        <v>95</v>
      </c>
      <c r="AU314" s="98" t="s">
        <v>38</v>
      </c>
      <c r="AV314" s="98" t="s">
        <v>38</v>
      </c>
      <c r="AW314" s="98" t="s">
        <v>36</v>
      </c>
      <c r="AX314" s="98" t="s">
        <v>37</v>
      </c>
      <c r="AY314" s="98" t="s">
        <v>88</v>
      </c>
    </row>
    <row r="315" spans="2:65" s="6" customFormat="1" ht="15.75" customHeight="1">
      <c r="B315" s="16"/>
      <c r="C315" s="81" t="s">
        <v>225</v>
      </c>
      <c r="D315" s="81" t="s">
        <v>90</v>
      </c>
      <c r="E315" s="82" t="s">
        <v>1017</v>
      </c>
      <c r="F315" s="83" t="s">
        <v>1018</v>
      </c>
      <c r="G315" s="84" t="s">
        <v>93</v>
      </c>
      <c r="H315" s="85">
        <v>98</v>
      </c>
      <c r="I315" s="86"/>
      <c r="J315" s="86">
        <f>ROUND($I$315*$H$315,2)</f>
        <v>0</v>
      </c>
      <c r="K315" s="83"/>
      <c r="L315" s="16"/>
      <c r="M315" s="87"/>
      <c r="N315" s="88" t="s">
        <v>25</v>
      </c>
      <c r="O315" s="89">
        <v>0.09</v>
      </c>
      <c r="P315" s="89">
        <f>$O$315*$H$315</f>
        <v>8.82</v>
      </c>
      <c r="Q315" s="89">
        <v>0</v>
      </c>
      <c r="R315" s="89">
        <f>$Q$315*$H$315</f>
        <v>0</v>
      </c>
      <c r="S315" s="89">
        <v>1.4999999999999999E-2</v>
      </c>
      <c r="T315" s="90">
        <f>$S$315*$H$315</f>
        <v>1.47</v>
      </c>
      <c r="AR315" s="40" t="s">
        <v>129</v>
      </c>
      <c r="AT315" s="40" t="s">
        <v>90</v>
      </c>
      <c r="AU315" s="40" t="s">
        <v>38</v>
      </c>
      <c r="AY315" s="6" t="s">
        <v>88</v>
      </c>
      <c r="BE315" s="91">
        <f>IF($N$315="základní",$J$315,0)</f>
        <v>0</v>
      </c>
      <c r="BF315" s="91">
        <f>IF($N$315="snížená",$J$315,0)</f>
        <v>0</v>
      </c>
      <c r="BG315" s="91">
        <f>IF($N$315="zákl. přenesená",$J$315,0)</f>
        <v>0</v>
      </c>
      <c r="BH315" s="91">
        <f>IF($N$315="sníž. přenesená",$J$315,0)</f>
        <v>0</v>
      </c>
      <c r="BI315" s="91">
        <f>IF($N$315="nulová",$J$315,0)</f>
        <v>0</v>
      </c>
      <c r="BJ315" s="40" t="s">
        <v>37</v>
      </c>
      <c r="BK315" s="91">
        <f>ROUND($I$315*$H$315,2)</f>
        <v>0</v>
      </c>
      <c r="BL315" s="40" t="s">
        <v>129</v>
      </c>
      <c r="BM315" s="40" t="s">
        <v>1590</v>
      </c>
    </row>
    <row r="316" spans="2:65" s="6" customFormat="1" ht="15.75" customHeight="1">
      <c r="B316" s="92"/>
      <c r="D316" s="93" t="s">
        <v>95</v>
      </c>
      <c r="E316" s="94"/>
      <c r="F316" s="94" t="s">
        <v>1586</v>
      </c>
      <c r="H316" s="95">
        <v>98</v>
      </c>
      <c r="L316" s="92"/>
      <c r="M316" s="96"/>
      <c r="T316" s="97"/>
      <c r="AT316" s="98" t="s">
        <v>95</v>
      </c>
      <c r="AU316" s="98" t="s">
        <v>38</v>
      </c>
      <c r="AV316" s="98" t="s">
        <v>38</v>
      </c>
      <c r="AW316" s="98" t="s">
        <v>52</v>
      </c>
      <c r="AX316" s="98" t="s">
        <v>36</v>
      </c>
      <c r="AY316" s="98" t="s">
        <v>88</v>
      </c>
    </row>
    <row r="317" spans="2:65" s="6" customFormat="1" ht="15.75" customHeight="1">
      <c r="B317" s="16"/>
      <c r="C317" s="81" t="s">
        <v>226</v>
      </c>
      <c r="D317" s="81" t="s">
        <v>90</v>
      </c>
      <c r="E317" s="82" t="s">
        <v>1034</v>
      </c>
      <c r="F317" s="83" t="s">
        <v>1035</v>
      </c>
      <c r="G317" s="84" t="s">
        <v>110</v>
      </c>
      <c r="H317" s="85">
        <v>3.0179999999999998</v>
      </c>
      <c r="I317" s="86"/>
      <c r="J317" s="86">
        <f>ROUND($I$317*$H$317,2)</f>
        <v>0</v>
      </c>
      <c r="K317" s="83"/>
      <c r="L317" s="16"/>
      <c r="M317" s="87"/>
      <c r="N317" s="88" t="s">
        <v>25</v>
      </c>
      <c r="O317" s="89">
        <v>0</v>
      </c>
      <c r="P317" s="89">
        <f>$O$317*$H$317</f>
        <v>0</v>
      </c>
      <c r="Q317" s="89">
        <v>2.4309999999999998E-2</v>
      </c>
      <c r="R317" s="89">
        <f>$Q$317*$H$317</f>
        <v>7.3367579999999988E-2</v>
      </c>
      <c r="S317" s="89">
        <v>0</v>
      </c>
      <c r="T317" s="90">
        <f>$S$317*$H$317</f>
        <v>0</v>
      </c>
      <c r="AR317" s="40" t="s">
        <v>129</v>
      </c>
      <c r="AT317" s="40" t="s">
        <v>90</v>
      </c>
      <c r="AU317" s="40" t="s">
        <v>38</v>
      </c>
      <c r="AY317" s="6" t="s">
        <v>88</v>
      </c>
      <c r="BE317" s="91">
        <f>IF($N$317="základní",$J$317,0)</f>
        <v>0</v>
      </c>
      <c r="BF317" s="91">
        <f>IF($N$317="snížená",$J$317,0)</f>
        <v>0</v>
      </c>
      <c r="BG317" s="91">
        <f>IF($N$317="zákl. přenesená",$J$317,0)</f>
        <v>0</v>
      </c>
      <c r="BH317" s="91">
        <f>IF($N$317="sníž. přenesená",$J$317,0)</f>
        <v>0</v>
      </c>
      <c r="BI317" s="91">
        <f>IF($N$317="nulová",$J$317,0)</f>
        <v>0</v>
      </c>
      <c r="BJ317" s="40" t="s">
        <v>37</v>
      </c>
      <c r="BK317" s="91">
        <f>ROUND($I$317*$H$317,2)</f>
        <v>0</v>
      </c>
      <c r="BL317" s="40" t="s">
        <v>129</v>
      </c>
      <c r="BM317" s="40" t="s">
        <v>1591</v>
      </c>
    </row>
    <row r="318" spans="2:65" s="6" customFormat="1" ht="15.75" customHeight="1">
      <c r="B318" s="92"/>
      <c r="D318" s="93" t="s">
        <v>95</v>
      </c>
      <c r="E318" s="94"/>
      <c r="F318" s="94" t="s">
        <v>1592</v>
      </c>
      <c r="H318" s="95">
        <v>3.0179999999999998</v>
      </c>
      <c r="L318" s="92"/>
      <c r="M318" s="96"/>
      <c r="T318" s="97"/>
      <c r="AT318" s="98" t="s">
        <v>95</v>
      </c>
      <c r="AU318" s="98" t="s">
        <v>38</v>
      </c>
      <c r="AV318" s="98" t="s">
        <v>38</v>
      </c>
      <c r="AW318" s="98" t="s">
        <v>52</v>
      </c>
      <c r="AX318" s="98" t="s">
        <v>36</v>
      </c>
      <c r="AY318" s="98" t="s">
        <v>88</v>
      </c>
    </row>
    <row r="319" spans="2:65" s="6" customFormat="1" ht="15.75" customHeight="1">
      <c r="B319" s="16"/>
      <c r="C319" s="81" t="s">
        <v>230</v>
      </c>
      <c r="D319" s="81" t="s">
        <v>90</v>
      </c>
      <c r="E319" s="82" t="s">
        <v>1064</v>
      </c>
      <c r="F319" s="83" t="s">
        <v>1065</v>
      </c>
      <c r="G319" s="84" t="s">
        <v>93</v>
      </c>
      <c r="H319" s="85">
        <v>10.28</v>
      </c>
      <c r="I319" s="86"/>
      <c r="J319" s="86">
        <f>ROUND($I$319*$H$319,2)</f>
        <v>0</v>
      </c>
      <c r="K319" s="83"/>
      <c r="L319" s="16"/>
      <c r="M319" s="87"/>
      <c r="N319" s="88" t="s">
        <v>25</v>
      </c>
      <c r="O319" s="89">
        <v>0.61799999999999999</v>
      </c>
      <c r="P319" s="89">
        <f>$O$319*$H$319</f>
        <v>6.3530399999999991</v>
      </c>
      <c r="Q319" s="89">
        <v>1.7000000000000001E-4</v>
      </c>
      <c r="R319" s="89">
        <f>$Q$319*$H$319</f>
        <v>1.7476E-3</v>
      </c>
      <c r="S319" s="89">
        <v>0</v>
      </c>
      <c r="T319" s="90">
        <f>$S$319*$H$319</f>
        <v>0</v>
      </c>
      <c r="AR319" s="40" t="s">
        <v>129</v>
      </c>
      <c r="AT319" s="40" t="s">
        <v>90</v>
      </c>
      <c r="AU319" s="40" t="s">
        <v>38</v>
      </c>
      <c r="AY319" s="6" t="s">
        <v>88</v>
      </c>
      <c r="BE319" s="91">
        <f>IF($N$319="základní",$J$319,0)</f>
        <v>0</v>
      </c>
      <c r="BF319" s="91">
        <f>IF($N$319="snížená",$J$319,0)</f>
        <v>0</v>
      </c>
      <c r="BG319" s="91">
        <f>IF($N$319="zákl. přenesená",$J$319,0)</f>
        <v>0</v>
      </c>
      <c r="BH319" s="91">
        <f>IF($N$319="sníž. přenesená",$J$319,0)</f>
        <v>0</v>
      </c>
      <c r="BI319" s="91">
        <f>IF($N$319="nulová",$J$319,0)</f>
        <v>0</v>
      </c>
      <c r="BJ319" s="40" t="s">
        <v>37</v>
      </c>
      <c r="BK319" s="91">
        <f>ROUND($I$319*$H$319,2)</f>
        <v>0</v>
      </c>
      <c r="BL319" s="40" t="s">
        <v>129</v>
      </c>
      <c r="BM319" s="40" t="s">
        <v>1593</v>
      </c>
    </row>
    <row r="320" spans="2:65" s="6" customFormat="1" ht="15.75" customHeight="1">
      <c r="B320" s="92"/>
      <c r="D320" s="93" t="s">
        <v>95</v>
      </c>
      <c r="E320" s="94"/>
      <c r="F320" s="94" t="s">
        <v>1594</v>
      </c>
      <c r="H320" s="95">
        <v>10.28</v>
      </c>
      <c r="L320" s="92"/>
      <c r="M320" s="96"/>
      <c r="T320" s="97"/>
      <c r="AT320" s="98" t="s">
        <v>95</v>
      </c>
      <c r="AU320" s="98" t="s">
        <v>38</v>
      </c>
      <c r="AV320" s="98" t="s">
        <v>38</v>
      </c>
      <c r="AW320" s="98" t="s">
        <v>52</v>
      </c>
      <c r="AX320" s="98" t="s">
        <v>36</v>
      </c>
      <c r="AY320" s="98" t="s">
        <v>88</v>
      </c>
    </row>
    <row r="321" spans="2:65" s="6" customFormat="1" ht="15.75" customHeight="1">
      <c r="B321" s="16"/>
      <c r="C321" s="99" t="s">
        <v>233</v>
      </c>
      <c r="D321" s="99" t="s">
        <v>99</v>
      </c>
      <c r="E321" s="100" t="s">
        <v>1068</v>
      </c>
      <c r="F321" s="101" t="s">
        <v>1069</v>
      </c>
      <c r="G321" s="102" t="s">
        <v>93</v>
      </c>
      <c r="H321" s="103">
        <v>11.308</v>
      </c>
      <c r="I321" s="104"/>
      <c r="J321" s="104">
        <f>ROUND($I$321*$H$321,2)</f>
        <v>0</v>
      </c>
      <c r="K321" s="101"/>
      <c r="L321" s="105"/>
      <c r="M321" s="101"/>
      <c r="N321" s="106" t="s">
        <v>25</v>
      </c>
      <c r="O321" s="89">
        <v>0</v>
      </c>
      <c r="P321" s="89">
        <f>$O$321*$H$321</f>
        <v>0</v>
      </c>
      <c r="Q321" s="89">
        <v>7.3499999999999998E-3</v>
      </c>
      <c r="R321" s="89">
        <f>$Q$321*$H$321</f>
        <v>8.3113800000000002E-2</v>
      </c>
      <c r="S321" s="89">
        <v>0</v>
      </c>
      <c r="T321" s="90">
        <f>$S$321*$H$321</f>
        <v>0</v>
      </c>
      <c r="AR321" s="40" t="s">
        <v>165</v>
      </c>
      <c r="AT321" s="40" t="s">
        <v>99</v>
      </c>
      <c r="AU321" s="40" t="s">
        <v>38</v>
      </c>
      <c r="AY321" s="6" t="s">
        <v>88</v>
      </c>
      <c r="BE321" s="91">
        <f>IF($N$321="základní",$J$321,0)</f>
        <v>0</v>
      </c>
      <c r="BF321" s="91">
        <f>IF($N$321="snížená",$J$321,0)</f>
        <v>0</v>
      </c>
      <c r="BG321" s="91">
        <f>IF($N$321="zákl. přenesená",$J$321,0)</f>
        <v>0</v>
      </c>
      <c r="BH321" s="91">
        <f>IF($N$321="sníž. přenesená",$J$321,0)</f>
        <v>0</v>
      </c>
      <c r="BI321" s="91">
        <f>IF($N$321="nulová",$J$321,0)</f>
        <v>0</v>
      </c>
      <c r="BJ321" s="40" t="s">
        <v>37</v>
      </c>
      <c r="BK321" s="91">
        <f>ROUND($I$321*$H$321,2)</f>
        <v>0</v>
      </c>
      <c r="BL321" s="40" t="s">
        <v>129</v>
      </c>
      <c r="BM321" s="40" t="s">
        <v>1595</v>
      </c>
    </row>
    <row r="322" spans="2:65" s="6" customFormat="1" ht="15.75" customHeight="1">
      <c r="B322" s="92"/>
      <c r="D322" s="93" t="s">
        <v>95</v>
      </c>
      <c r="E322" s="94"/>
      <c r="F322" s="94" t="s">
        <v>1596</v>
      </c>
      <c r="H322" s="95">
        <v>10.28</v>
      </c>
      <c r="L322" s="92"/>
      <c r="M322" s="96"/>
      <c r="T322" s="97"/>
      <c r="AT322" s="98" t="s">
        <v>95</v>
      </c>
      <c r="AU322" s="98" t="s">
        <v>38</v>
      </c>
      <c r="AV322" s="98" t="s">
        <v>38</v>
      </c>
      <c r="AW322" s="98" t="s">
        <v>52</v>
      </c>
      <c r="AX322" s="98" t="s">
        <v>36</v>
      </c>
      <c r="AY322" s="98" t="s">
        <v>88</v>
      </c>
    </row>
    <row r="323" spans="2:65" s="6" customFormat="1" ht="15.75" customHeight="1">
      <c r="B323" s="92"/>
      <c r="D323" s="107" t="s">
        <v>95</v>
      </c>
      <c r="F323" s="94" t="s">
        <v>1597</v>
      </c>
      <c r="H323" s="95">
        <v>11.308</v>
      </c>
      <c r="L323" s="92"/>
      <c r="M323" s="96"/>
      <c r="T323" s="97"/>
      <c r="AT323" s="98" t="s">
        <v>95</v>
      </c>
      <c r="AU323" s="98" t="s">
        <v>38</v>
      </c>
      <c r="AV323" s="98" t="s">
        <v>38</v>
      </c>
      <c r="AW323" s="98" t="s">
        <v>36</v>
      </c>
      <c r="AX323" s="98" t="s">
        <v>37</v>
      </c>
      <c r="AY323" s="98" t="s">
        <v>88</v>
      </c>
    </row>
    <row r="324" spans="2:65" s="6" customFormat="1" ht="15.75" customHeight="1">
      <c r="B324" s="16"/>
      <c r="C324" s="81" t="s">
        <v>236</v>
      </c>
      <c r="D324" s="81" t="s">
        <v>90</v>
      </c>
      <c r="E324" s="82" t="s">
        <v>1073</v>
      </c>
      <c r="F324" s="83" t="s">
        <v>1074</v>
      </c>
      <c r="G324" s="84" t="s">
        <v>93</v>
      </c>
      <c r="H324" s="85">
        <v>10.28</v>
      </c>
      <c r="I324" s="86"/>
      <c r="J324" s="86">
        <f>ROUND($I$324*$H$324,2)</f>
        <v>0</v>
      </c>
      <c r="K324" s="83"/>
      <c r="L324" s="16"/>
      <c r="M324" s="87"/>
      <c r="N324" s="88" t="s">
        <v>25</v>
      </c>
      <c r="O324" s="89">
        <v>0.106</v>
      </c>
      <c r="P324" s="89">
        <f>$O$324*$H$324</f>
        <v>1.08968</v>
      </c>
      <c r="Q324" s="89">
        <v>1.7000000000000001E-4</v>
      </c>
      <c r="R324" s="89">
        <f>$Q$324*$H$324</f>
        <v>1.7476E-3</v>
      </c>
      <c r="S324" s="89">
        <v>1.4E-2</v>
      </c>
      <c r="T324" s="90">
        <f>$S$324*$H$324</f>
        <v>0.14391999999999999</v>
      </c>
      <c r="AR324" s="40" t="s">
        <v>129</v>
      </c>
      <c r="AT324" s="40" t="s">
        <v>90</v>
      </c>
      <c r="AU324" s="40" t="s">
        <v>38</v>
      </c>
      <c r="AY324" s="6" t="s">
        <v>88</v>
      </c>
      <c r="BE324" s="91">
        <f>IF($N$324="základní",$J$324,0)</f>
        <v>0</v>
      </c>
      <c r="BF324" s="91">
        <f>IF($N$324="snížená",$J$324,0)</f>
        <v>0</v>
      </c>
      <c r="BG324" s="91">
        <f>IF($N$324="zákl. přenesená",$J$324,0)</f>
        <v>0</v>
      </c>
      <c r="BH324" s="91">
        <f>IF($N$324="sníž. přenesená",$J$324,0)</f>
        <v>0</v>
      </c>
      <c r="BI324" s="91">
        <f>IF($N$324="nulová",$J$324,0)</f>
        <v>0</v>
      </c>
      <c r="BJ324" s="40" t="s">
        <v>37</v>
      </c>
      <c r="BK324" s="91">
        <f>ROUND($I$324*$H$324,2)</f>
        <v>0</v>
      </c>
      <c r="BL324" s="40" t="s">
        <v>129</v>
      </c>
      <c r="BM324" s="40" t="s">
        <v>1598</v>
      </c>
    </row>
    <row r="325" spans="2:65" s="6" customFormat="1" ht="15.75" customHeight="1">
      <c r="B325" s="92"/>
      <c r="D325" s="93" t="s">
        <v>95</v>
      </c>
      <c r="E325" s="94"/>
      <c r="F325" s="94" t="s">
        <v>1594</v>
      </c>
      <c r="H325" s="95">
        <v>10.28</v>
      </c>
      <c r="L325" s="92"/>
      <c r="M325" s="96"/>
      <c r="T325" s="97"/>
      <c r="AT325" s="98" t="s">
        <v>95</v>
      </c>
      <c r="AU325" s="98" t="s">
        <v>38</v>
      </c>
      <c r="AV325" s="98" t="s">
        <v>38</v>
      </c>
      <c r="AW325" s="98" t="s">
        <v>52</v>
      </c>
      <c r="AX325" s="98" t="s">
        <v>36</v>
      </c>
      <c r="AY325" s="98" t="s">
        <v>88</v>
      </c>
    </row>
    <row r="326" spans="2:65" s="6" customFormat="1" ht="15.75" customHeight="1">
      <c r="B326" s="16"/>
      <c r="C326" s="81" t="s">
        <v>239</v>
      </c>
      <c r="D326" s="81" t="s">
        <v>90</v>
      </c>
      <c r="E326" s="82" t="s">
        <v>1076</v>
      </c>
      <c r="F326" s="83" t="s">
        <v>1077</v>
      </c>
      <c r="G326" s="84" t="s">
        <v>93</v>
      </c>
      <c r="H326" s="85">
        <v>11.308</v>
      </c>
      <c r="I326" s="86"/>
      <c r="J326" s="86">
        <f>ROUND($I$326*$H$326,2)</f>
        <v>0</v>
      </c>
      <c r="K326" s="83"/>
      <c r="L326" s="16"/>
      <c r="M326" s="87"/>
      <c r="N326" s="88" t="s">
        <v>25</v>
      </c>
      <c r="O326" s="89">
        <v>0</v>
      </c>
      <c r="P326" s="89">
        <f>$O$326*$H$326</f>
        <v>0</v>
      </c>
      <c r="Q326" s="89">
        <v>2.81E-3</v>
      </c>
      <c r="R326" s="89">
        <f>$Q$326*$H$326</f>
        <v>3.1775480000000002E-2</v>
      </c>
      <c r="S326" s="89">
        <v>0</v>
      </c>
      <c r="T326" s="90">
        <f>$S$326*$H$326</f>
        <v>0</v>
      </c>
      <c r="AR326" s="40" t="s">
        <v>129</v>
      </c>
      <c r="AT326" s="40" t="s">
        <v>90</v>
      </c>
      <c r="AU326" s="40" t="s">
        <v>38</v>
      </c>
      <c r="AY326" s="6" t="s">
        <v>88</v>
      </c>
      <c r="BE326" s="91">
        <f>IF($N$326="základní",$J$326,0)</f>
        <v>0</v>
      </c>
      <c r="BF326" s="91">
        <f>IF($N$326="snížená",$J$326,0)</f>
        <v>0</v>
      </c>
      <c r="BG326" s="91">
        <f>IF($N$326="zákl. přenesená",$J$326,0)</f>
        <v>0</v>
      </c>
      <c r="BH326" s="91">
        <f>IF($N$326="sníž. přenesená",$J$326,0)</f>
        <v>0</v>
      </c>
      <c r="BI326" s="91">
        <f>IF($N$326="nulová",$J$326,0)</f>
        <v>0</v>
      </c>
      <c r="BJ326" s="40" t="s">
        <v>37</v>
      </c>
      <c r="BK326" s="91">
        <f>ROUND($I$326*$H$326,2)</f>
        <v>0</v>
      </c>
      <c r="BL326" s="40" t="s">
        <v>129</v>
      </c>
      <c r="BM326" s="40" t="s">
        <v>1599</v>
      </c>
    </row>
    <row r="327" spans="2:65" s="6" customFormat="1" ht="15.75" customHeight="1">
      <c r="B327" s="92"/>
      <c r="D327" s="93" t="s">
        <v>95</v>
      </c>
      <c r="E327" s="94"/>
      <c r="F327" s="94" t="s">
        <v>1600</v>
      </c>
      <c r="H327" s="95">
        <v>11.308</v>
      </c>
      <c r="L327" s="92"/>
      <c r="M327" s="96"/>
      <c r="T327" s="97"/>
      <c r="AT327" s="98" t="s">
        <v>95</v>
      </c>
      <c r="AU327" s="98" t="s">
        <v>38</v>
      </c>
      <c r="AV327" s="98" t="s">
        <v>38</v>
      </c>
      <c r="AW327" s="98" t="s">
        <v>52</v>
      </c>
      <c r="AX327" s="98" t="s">
        <v>36</v>
      </c>
      <c r="AY327" s="98" t="s">
        <v>88</v>
      </c>
    </row>
    <row r="328" spans="2:65" s="6" customFormat="1" ht="15.75" customHeight="1">
      <c r="B328" s="16"/>
      <c r="C328" s="81" t="s">
        <v>242</v>
      </c>
      <c r="D328" s="81" t="s">
        <v>90</v>
      </c>
      <c r="E328" s="82" t="s">
        <v>299</v>
      </c>
      <c r="F328" s="83" t="s">
        <v>300</v>
      </c>
      <c r="G328" s="84" t="s">
        <v>229</v>
      </c>
      <c r="H328" s="85">
        <v>1.8520000000000001</v>
      </c>
      <c r="I328" s="86"/>
      <c r="J328" s="86">
        <f>ROUND($I$328*$H$328,2)</f>
        <v>0</v>
      </c>
      <c r="K328" s="83"/>
      <c r="L328" s="16"/>
      <c r="M328" s="87"/>
      <c r="N328" s="88" t="s">
        <v>25</v>
      </c>
      <c r="O328" s="89">
        <v>1.7509999999999999</v>
      </c>
      <c r="P328" s="89">
        <f>$O$328*$H$328</f>
        <v>3.2428520000000001</v>
      </c>
      <c r="Q328" s="89">
        <v>0</v>
      </c>
      <c r="R328" s="89">
        <f>$Q$328*$H$328</f>
        <v>0</v>
      </c>
      <c r="S328" s="89">
        <v>0</v>
      </c>
      <c r="T328" s="90">
        <f>$S$328*$H$328</f>
        <v>0</v>
      </c>
      <c r="AR328" s="40" t="s">
        <v>129</v>
      </c>
      <c r="AT328" s="40" t="s">
        <v>90</v>
      </c>
      <c r="AU328" s="40" t="s">
        <v>38</v>
      </c>
      <c r="AY328" s="6" t="s">
        <v>88</v>
      </c>
      <c r="BE328" s="91">
        <f>IF($N$328="základní",$J$328,0)</f>
        <v>0</v>
      </c>
      <c r="BF328" s="91">
        <f>IF($N$328="snížená",$J$328,0)</f>
        <v>0</v>
      </c>
      <c r="BG328" s="91">
        <f>IF($N$328="zákl. přenesená",$J$328,0)</f>
        <v>0</v>
      </c>
      <c r="BH328" s="91">
        <f>IF($N$328="sníž. přenesená",$J$328,0)</f>
        <v>0</v>
      </c>
      <c r="BI328" s="91">
        <f>IF($N$328="nulová",$J$328,0)</f>
        <v>0</v>
      </c>
      <c r="BJ328" s="40" t="s">
        <v>37</v>
      </c>
      <c r="BK328" s="91">
        <f>ROUND($I$328*$H$328,2)</f>
        <v>0</v>
      </c>
      <c r="BL328" s="40" t="s">
        <v>129</v>
      </c>
      <c r="BM328" s="40" t="s">
        <v>1601</v>
      </c>
    </row>
    <row r="329" spans="2:65" s="70" customFormat="1" ht="30.75" customHeight="1">
      <c r="B329" s="71"/>
      <c r="D329" s="72" t="s">
        <v>35</v>
      </c>
      <c r="E329" s="79" t="s">
        <v>309</v>
      </c>
      <c r="F329" s="79" t="s">
        <v>310</v>
      </c>
      <c r="J329" s="80">
        <f>$BK$329</f>
        <v>0</v>
      </c>
      <c r="L329" s="71"/>
      <c r="M329" s="75"/>
      <c r="P329" s="76">
        <f>SUM($P$330:$P$352)</f>
        <v>184.99866</v>
      </c>
      <c r="R329" s="76">
        <f>SUM($R$330:$R$352)</f>
        <v>0.96300999999999992</v>
      </c>
      <c r="T329" s="77">
        <f>SUM($T$330:$T$352)</f>
        <v>1.014545</v>
      </c>
      <c r="AR329" s="72" t="s">
        <v>38</v>
      </c>
      <c r="AT329" s="72" t="s">
        <v>35</v>
      </c>
      <c r="AU329" s="72" t="s">
        <v>37</v>
      </c>
      <c r="AY329" s="72" t="s">
        <v>88</v>
      </c>
      <c r="BK329" s="78">
        <f>SUM($BK$330:$BK$352)</f>
        <v>0</v>
      </c>
    </row>
    <row r="330" spans="2:65" s="6" customFormat="1" ht="27" customHeight="1">
      <c r="B330" s="16"/>
      <c r="C330" s="84" t="s">
        <v>245</v>
      </c>
      <c r="D330" s="84" t="s">
        <v>90</v>
      </c>
      <c r="E330" s="82" t="s">
        <v>1081</v>
      </c>
      <c r="F330" s="83" t="s">
        <v>1082</v>
      </c>
      <c r="G330" s="84" t="s">
        <v>93</v>
      </c>
      <c r="H330" s="85">
        <v>98</v>
      </c>
      <c r="I330" s="86"/>
      <c r="J330" s="86">
        <f>ROUND($I$330*$H$330,2)</f>
        <v>0</v>
      </c>
      <c r="K330" s="83"/>
      <c r="L330" s="16"/>
      <c r="M330" s="87"/>
      <c r="N330" s="88" t="s">
        <v>25</v>
      </c>
      <c r="O330" s="89">
        <v>1.137</v>
      </c>
      <c r="P330" s="89">
        <f>$O$330*$H$330</f>
        <v>111.426</v>
      </c>
      <c r="Q330" s="89">
        <v>6.6299999999999996E-3</v>
      </c>
      <c r="R330" s="89">
        <f>$Q$330*$H$330</f>
        <v>0.64973999999999998</v>
      </c>
      <c r="S330" s="89">
        <v>0</v>
      </c>
      <c r="T330" s="90">
        <f>$S$330*$H$330</f>
        <v>0</v>
      </c>
      <c r="AR330" s="40" t="s">
        <v>129</v>
      </c>
      <c r="AT330" s="40" t="s">
        <v>90</v>
      </c>
      <c r="AU330" s="40" t="s">
        <v>38</v>
      </c>
      <c r="AY330" s="40" t="s">
        <v>88</v>
      </c>
      <c r="BE330" s="91">
        <f>IF($N$330="základní",$J$330,0)</f>
        <v>0</v>
      </c>
      <c r="BF330" s="91">
        <f>IF($N$330="snížená",$J$330,0)</f>
        <v>0</v>
      </c>
      <c r="BG330" s="91">
        <f>IF($N$330="zákl. přenesená",$J$330,0)</f>
        <v>0</v>
      </c>
      <c r="BH330" s="91">
        <f>IF($N$330="sníž. přenesená",$J$330,0)</f>
        <v>0</v>
      </c>
      <c r="BI330" s="91">
        <f>IF($N$330="nulová",$J$330,0)</f>
        <v>0</v>
      </c>
      <c r="BJ330" s="40" t="s">
        <v>37</v>
      </c>
      <c r="BK330" s="91">
        <f>ROUND($I$330*$H$330,2)</f>
        <v>0</v>
      </c>
      <c r="BL330" s="40" t="s">
        <v>129</v>
      </c>
      <c r="BM330" s="40" t="s">
        <v>1602</v>
      </c>
    </row>
    <row r="331" spans="2:65" s="6" customFormat="1" ht="15.75" customHeight="1">
      <c r="B331" s="92"/>
      <c r="D331" s="93" t="s">
        <v>95</v>
      </c>
      <c r="E331" s="94"/>
      <c r="F331" s="94" t="s">
        <v>1603</v>
      </c>
      <c r="H331" s="95">
        <v>98</v>
      </c>
      <c r="L331" s="92"/>
      <c r="M331" s="96"/>
      <c r="T331" s="97"/>
      <c r="AT331" s="98" t="s">
        <v>95</v>
      </c>
      <c r="AU331" s="98" t="s">
        <v>38</v>
      </c>
      <c r="AV331" s="98" t="s">
        <v>38</v>
      </c>
      <c r="AW331" s="98" t="s">
        <v>52</v>
      </c>
      <c r="AX331" s="98" t="s">
        <v>36</v>
      </c>
      <c r="AY331" s="98" t="s">
        <v>88</v>
      </c>
    </row>
    <row r="332" spans="2:65" s="6" customFormat="1" ht="15.75" customHeight="1">
      <c r="B332" s="16"/>
      <c r="C332" s="81" t="s">
        <v>247</v>
      </c>
      <c r="D332" s="81" t="s">
        <v>90</v>
      </c>
      <c r="E332" s="82" t="s">
        <v>1089</v>
      </c>
      <c r="F332" s="83" t="s">
        <v>1090</v>
      </c>
      <c r="G332" s="84" t="s">
        <v>93</v>
      </c>
      <c r="H332" s="85">
        <v>98</v>
      </c>
      <c r="I332" s="86"/>
      <c r="J332" s="86">
        <f>ROUND($I$332*$H$332,2)</f>
        <v>0</v>
      </c>
      <c r="K332" s="83"/>
      <c r="L332" s="16"/>
      <c r="M332" s="87"/>
      <c r="N332" s="88" t="s">
        <v>25</v>
      </c>
      <c r="O332" s="89">
        <v>0.13700000000000001</v>
      </c>
      <c r="P332" s="89">
        <f>$O$332*$H$332</f>
        <v>13.426000000000002</v>
      </c>
      <c r="Q332" s="89">
        <v>0</v>
      </c>
      <c r="R332" s="89">
        <f>$Q$332*$H$332</f>
        <v>0</v>
      </c>
      <c r="S332" s="89">
        <v>7.5100000000000002E-3</v>
      </c>
      <c r="T332" s="90">
        <f>$S$332*$H$332</f>
        <v>0.73597999999999997</v>
      </c>
      <c r="AR332" s="40" t="s">
        <v>129</v>
      </c>
      <c r="AT332" s="40" t="s">
        <v>90</v>
      </c>
      <c r="AU332" s="40" t="s">
        <v>38</v>
      </c>
      <c r="AY332" s="6" t="s">
        <v>88</v>
      </c>
      <c r="BE332" s="91">
        <f>IF($N$332="základní",$J$332,0)</f>
        <v>0</v>
      </c>
      <c r="BF332" s="91">
        <f>IF($N$332="snížená",$J$332,0)</f>
        <v>0</v>
      </c>
      <c r="BG332" s="91">
        <f>IF($N$332="zákl. přenesená",$J$332,0)</f>
        <v>0</v>
      </c>
      <c r="BH332" s="91">
        <f>IF($N$332="sníž. přenesená",$J$332,0)</f>
        <v>0</v>
      </c>
      <c r="BI332" s="91">
        <f>IF($N$332="nulová",$J$332,0)</f>
        <v>0</v>
      </c>
      <c r="BJ332" s="40" t="s">
        <v>37</v>
      </c>
      <c r="BK332" s="91">
        <f>ROUND($I$332*$H$332,2)</f>
        <v>0</v>
      </c>
      <c r="BL332" s="40" t="s">
        <v>129</v>
      </c>
      <c r="BM332" s="40" t="s">
        <v>1604</v>
      </c>
    </row>
    <row r="333" spans="2:65" s="6" customFormat="1" ht="15.75" customHeight="1">
      <c r="B333" s="16"/>
      <c r="C333" s="84" t="s">
        <v>250</v>
      </c>
      <c r="D333" s="84" t="s">
        <v>90</v>
      </c>
      <c r="E333" s="82" t="s">
        <v>1092</v>
      </c>
      <c r="F333" s="83" t="s">
        <v>1093</v>
      </c>
      <c r="G333" s="84" t="s">
        <v>113</v>
      </c>
      <c r="H333" s="85">
        <v>10.5</v>
      </c>
      <c r="I333" s="86"/>
      <c r="J333" s="86">
        <f>ROUND($I$333*$H$333,2)</f>
        <v>0</v>
      </c>
      <c r="K333" s="83"/>
      <c r="L333" s="16"/>
      <c r="M333" s="87"/>
      <c r="N333" s="88" t="s">
        <v>25</v>
      </c>
      <c r="O333" s="89">
        <v>6.9000000000000006E-2</v>
      </c>
      <c r="P333" s="89">
        <f>$O$333*$H$333</f>
        <v>0.72450000000000003</v>
      </c>
      <c r="Q333" s="89">
        <v>0</v>
      </c>
      <c r="R333" s="89">
        <f>$Q$333*$H$333</f>
        <v>0</v>
      </c>
      <c r="S333" s="89">
        <v>3.47E-3</v>
      </c>
      <c r="T333" s="90">
        <f>$S$333*$H$333</f>
        <v>3.6435000000000002E-2</v>
      </c>
      <c r="AR333" s="40" t="s">
        <v>129</v>
      </c>
      <c r="AT333" s="40" t="s">
        <v>90</v>
      </c>
      <c r="AU333" s="40" t="s">
        <v>38</v>
      </c>
      <c r="AY333" s="40" t="s">
        <v>88</v>
      </c>
      <c r="BE333" s="91">
        <f>IF($N$333="základní",$J$333,0)</f>
        <v>0</v>
      </c>
      <c r="BF333" s="91">
        <f>IF($N$333="snížená",$J$333,0)</f>
        <v>0</v>
      </c>
      <c r="BG333" s="91">
        <f>IF($N$333="zákl. přenesená",$J$333,0)</f>
        <v>0</v>
      </c>
      <c r="BH333" s="91">
        <f>IF($N$333="sníž. přenesená",$J$333,0)</f>
        <v>0</v>
      </c>
      <c r="BI333" s="91">
        <f>IF($N$333="nulová",$J$333,0)</f>
        <v>0</v>
      </c>
      <c r="BJ333" s="40" t="s">
        <v>37</v>
      </c>
      <c r="BK333" s="91">
        <f>ROUND($I$333*$H$333,2)</f>
        <v>0</v>
      </c>
      <c r="BL333" s="40" t="s">
        <v>129</v>
      </c>
      <c r="BM333" s="40" t="s">
        <v>1605</v>
      </c>
    </row>
    <row r="334" spans="2:65" s="6" customFormat="1" ht="15.75" customHeight="1">
      <c r="B334" s="92"/>
      <c r="D334" s="93" t="s">
        <v>95</v>
      </c>
      <c r="E334" s="94"/>
      <c r="F334" s="94" t="s">
        <v>1606</v>
      </c>
      <c r="H334" s="95">
        <v>10.5</v>
      </c>
      <c r="L334" s="92"/>
      <c r="M334" s="96"/>
      <c r="T334" s="97"/>
      <c r="AT334" s="98" t="s">
        <v>95</v>
      </c>
      <c r="AU334" s="98" t="s">
        <v>38</v>
      </c>
      <c r="AV334" s="98" t="s">
        <v>38</v>
      </c>
      <c r="AW334" s="98" t="s">
        <v>52</v>
      </c>
      <c r="AX334" s="98" t="s">
        <v>36</v>
      </c>
      <c r="AY334" s="98" t="s">
        <v>88</v>
      </c>
    </row>
    <row r="335" spans="2:65" s="6" customFormat="1" ht="15.75" customHeight="1">
      <c r="B335" s="16"/>
      <c r="C335" s="81" t="s">
        <v>253</v>
      </c>
      <c r="D335" s="81" t="s">
        <v>90</v>
      </c>
      <c r="E335" s="82" t="s">
        <v>313</v>
      </c>
      <c r="F335" s="83" t="s">
        <v>314</v>
      </c>
      <c r="G335" s="84" t="s">
        <v>113</v>
      </c>
      <c r="H335" s="85">
        <v>99</v>
      </c>
      <c r="I335" s="86"/>
      <c r="J335" s="86">
        <f>ROUND($I$335*$H$335,2)</f>
        <v>0</v>
      </c>
      <c r="K335" s="83"/>
      <c r="L335" s="16"/>
      <c r="M335" s="87"/>
      <c r="N335" s="88" t="s">
        <v>25</v>
      </c>
      <c r="O335" s="89">
        <v>0.08</v>
      </c>
      <c r="P335" s="89">
        <f>$O$335*$H$335</f>
        <v>7.92</v>
      </c>
      <c r="Q335" s="89">
        <v>0</v>
      </c>
      <c r="R335" s="89">
        <f>$Q$335*$H$335</f>
        <v>0</v>
      </c>
      <c r="S335" s="89">
        <v>1.3500000000000001E-3</v>
      </c>
      <c r="T335" s="90">
        <f>$S$335*$H$335</f>
        <v>0.13365000000000002</v>
      </c>
      <c r="AR335" s="40" t="s">
        <v>129</v>
      </c>
      <c r="AT335" s="40" t="s">
        <v>90</v>
      </c>
      <c r="AU335" s="40" t="s">
        <v>38</v>
      </c>
      <c r="AY335" s="6" t="s">
        <v>88</v>
      </c>
      <c r="BE335" s="91">
        <f>IF($N$335="základní",$J$335,0)</f>
        <v>0</v>
      </c>
      <c r="BF335" s="91">
        <f>IF($N$335="snížená",$J$335,0)</f>
        <v>0</v>
      </c>
      <c r="BG335" s="91">
        <f>IF($N$335="zákl. přenesená",$J$335,0)</f>
        <v>0</v>
      </c>
      <c r="BH335" s="91">
        <f>IF($N$335="sníž. přenesená",$J$335,0)</f>
        <v>0</v>
      </c>
      <c r="BI335" s="91">
        <f>IF($N$335="nulová",$J$335,0)</f>
        <v>0</v>
      </c>
      <c r="BJ335" s="40" t="s">
        <v>37</v>
      </c>
      <c r="BK335" s="91">
        <f>ROUND($I$335*$H$335,2)</f>
        <v>0</v>
      </c>
      <c r="BL335" s="40" t="s">
        <v>129</v>
      </c>
      <c r="BM335" s="40" t="s">
        <v>1607</v>
      </c>
    </row>
    <row r="336" spans="2:65" s="6" customFormat="1" ht="15.75" customHeight="1">
      <c r="B336" s="92"/>
      <c r="D336" s="93" t="s">
        <v>95</v>
      </c>
      <c r="E336" s="94"/>
      <c r="F336" s="94" t="s">
        <v>1608</v>
      </c>
      <c r="H336" s="95">
        <v>64</v>
      </c>
      <c r="L336" s="92"/>
      <c r="M336" s="96"/>
      <c r="T336" s="97"/>
      <c r="AT336" s="98" t="s">
        <v>95</v>
      </c>
      <c r="AU336" s="98" t="s">
        <v>38</v>
      </c>
      <c r="AV336" s="98" t="s">
        <v>38</v>
      </c>
      <c r="AW336" s="98" t="s">
        <v>52</v>
      </c>
      <c r="AX336" s="98" t="s">
        <v>36</v>
      </c>
      <c r="AY336" s="98" t="s">
        <v>88</v>
      </c>
    </row>
    <row r="337" spans="2:65" s="6" customFormat="1" ht="15.75" customHeight="1">
      <c r="B337" s="92"/>
      <c r="D337" s="107" t="s">
        <v>95</v>
      </c>
      <c r="E337" s="98"/>
      <c r="F337" s="94" t="s">
        <v>1609</v>
      </c>
      <c r="H337" s="95">
        <v>35</v>
      </c>
      <c r="L337" s="92"/>
      <c r="M337" s="96"/>
      <c r="T337" s="97"/>
      <c r="AT337" s="98" t="s">
        <v>95</v>
      </c>
      <c r="AU337" s="98" t="s">
        <v>38</v>
      </c>
      <c r="AV337" s="98" t="s">
        <v>38</v>
      </c>
      <c r="AW337" s="98" t="s">
        <v>52</v>
      </c>
      <c r="AX337" s="98" t="s">
        <v>36</v>
      </c>
      <c r="AY337" s="98" t="s">
        <v>88</v>
      </c>
    </row>
    <row r="338" spans="2:65" s="6" customFormat="1" ht="15.75" customHeight="1">
      <c r="B338" s="16"/>
      <c r="C338" s="81" t="s">
        <v>258</v>
      </c>
      <c r="D338" s="81" t="s">
        <v>90</v>
      </c>
      <c r="E338" s="82" t="s">
        <v>1099</v>
      </c>
      <c r="F338" s="83" t="s">
        <v>1100</v>
      </c>
      <c r="G338" s="84" t="s">
        <v>113</v>
      </c>
      <c r="H338" s="85">
        <v>48</v>
      </c>
      <c r="I338" s="86"/>
      <c r="J338" s="86">
        <f>ROUND($I$338*$H$338,2)</f>
        <v>0</v>
      </c>
      <c r="K338" s="83"/>
      <c r="L338" s="16"/>
      <c r="M338" s="87"/>
      <c r="N338" s="88" t="s">
        <v>25</v>
      </c>
      <c r="O338" s="89">
        <v>0.05</v>
      </c>
      <c r="P338" s="89">
        <f>$O$338*$H$338</f>
        <v>2.4000000000000004</v>
      </c>
      <c r="Q338" s="89">
        <v>0</v>
      </c>
      <c r="R338" s="89">
        <f>$Q$338*$H$338</f>
        <v>0</v>
      </c>
      <c r="S338" s="89">
        <v>2.2599999999999999E-3</v>
      </c>
      <c r="T338" s="90">
        <f>$S$338*$H$338</f>
        <v>0.10847999999999999</v>
      </c>
      <c r="AR338" s="40" t="s">
        <v>129</v>
      </c>
      <c r="AT338" s="40" t="s">
        <v>90</v>
      </c>
      <c r="AU338" s="40" t="s">
        <v>38</v>
      </c>
      <c r="AY338" s="6" t="s">
        <v>88</v>
      </c>
      <c r="BE338" s="91">
        <f>IF($N$338="základní",$J$338,0)</f>
        <v>0</v>
      </c>
      <c r="BF338" s="91">
        <f>IF($N$338="snížená",$J$338,0)</f>
        <v>0</v>
      </c>
      <c r="BG338" s="91">
        <f>IF($N$338="zákl. přenesená",$J$338,0)</f>
        <v>0</v>
      </c>
      <c r="BH338" s="91">
        <f>IF($N$338="sníž. přenesená",$J$338,0)</f>
        <v>0</v>
      </c>
      <c r="BI338" s="91">
        <f>IF($N$338="nulová",$J$338,0)</f>
        <v>0</v>
      </c>
      <c r="BJ338" s="40" t="s">
        <v>37</v>
      </c>
      <c r="BK338" s="91">
        <f>ROUND($I$338*$H$338,2)</f>
        <v>0</v>
      </c>
      <c r="BL338" s="40" t="s">
        <v>129</v>
      </c>
      <c r="BM338" s="40" t="s">
        <v>1610</v>
      </c>
    </row>
    <row r="339" spans="2:65" s="6" customFormat="1" ht="15.75" customHeight="1">
      <c r="B339" s="92"/>
      <c r="D339" s="93" t="s">
        <v>95</v>
      </c>
      <c r="E339" s="94"/>
      <c r="F339" s="94" t="s">
        <v>1611</v>
      </c>
      <c r="H339" s="95">
        <v>48</v>
      </c>
      <c r="L339" s="92"/>
      <c r="M339" s="96"/>
      <c r="T339" s="97"/>
      <c r="AT339" s="98" t="s">
        <v>95</v>
      </c>
      <c r="AU339" s="98" t="s">
        <v>38</v>
      </c>
      <c r="AV339" s="98" t="s">
        <v>38</v>
      </c>
      <c r="AW339" s="98" t="s">
        <v>52</v>
      </c>
      <c r="AX339" s="98" t="s">
        <v>36</v>
      </c>
      <c r="AY339" s="98" t="s">
        <v>88</v>
      </c>
    </row>
    <row r="340" spans="2:65" s="6" customFormat="1" ht="15.75" customHeight="1">
      <c r="B340" s="16"/>
      <c r="C340" s="81" t="s">
        <v>259</v>
      </c>
      <c r="D340" s="81" t="s">
        <v>90</v>
      </c>
      <c r="E340" s="82" t="s">
        <v>318</v>
      </c>
      <c r="F340" s="83" t="s">
        <v>1612</v>
      </c>
      <c r="G340" s="84" t="s">
        <v>113</v>
      </c>
      <c r="H340" s="85">
        <v>35</v>
      </c>
      <c r="I340" s="86"/>
      <c r="J340" s="86">
        <f>ROUND($I$340*$H$340,2)</f>
        <v>0</v>
      </c>
      <c r="K340" s="83"/>
      <c r="L340" s="16"/>
      <c r="M340" s="87"/>
      <c r="N340" s="88" t="s">
        <v>25</v>
      </c>
      <c r="O340" s="89">
        <v>0.245</v>
      </c>
      <c r="P340" s="89">
        <f>$O$340*$H$340</f>
        <v>8.5749999999999993</v>
      </c>
      <c r="Q340" s="89">
        <v>1.3799999999999999E-3</v>
      </c>
      <c r="R340" s="89">
        <f>$Q$340*$H$340</f>
        <v>4.8299999999999996E-2</v>
      </c>
      <c r="S340" s="89">
        <v>0</v>
      </c>
      <c r="T340" s="90">
        <f>$S$340*$H$340</f>
        <v>0</v>
      </c>
      <c r="AR340" s="40" t="s">
        <v>129</v>
      </c>
      <c r="AT340" s="40" t="s">
        <v>90</v>
      </c>
      <c r="AU340" s="40" t="s">
        <v>38</v>
      </c>
      <c r="AY340" s="6" t="s">
        <v>88</v>
      </c>
      <c r="BE340" s="91">
        <f>IF($N$340="základní",$J$340,0)</f>
        <v>0</v>
      </c>
      <c r="BF340" s="91">
        <f>IF($N$340="snížená",$J$340,0)</f>
        <v>0</v>
      </c>
      <c r="BG340" s="91">
        <f>IF($N$340="zákl. přenesená",$J$340,0)</f>
        <v>0</v>
      </c>
      <c r="BH340" s="91">
        <f>IF($N$340="sníž. přenesená",$J$340,0)</f>
        <v>0</v>
      </c>
      <c r="BI340" s="91">
        <f>IF($N$340="nulová",$J$340,0)</f>
        <v>0</v>
      </c>
      <c r="BJ340" s="40" t="s">
        <v>37</v>
      </c>
      <c r="BK340" s="91">
        <f>ROUND($I$340*$H$340,2)</f>
        <v>0</v>
      </c>
      <c r="BL340" s="40" t="s">
        <v>129</v>
      </c>
      <c r="BM340" s="40" t="s">
        <v>1613</v>
      </c>
    </row>
    <row r="341" spans="2:65" s="6" customFormat="1" ht="15.75" customHeight="1">
      <c r="B341" s="92"/>
      <c r="D341" s="93" t="s">
        <v>95</v>
      </c>
      <c r="E341" s="94"/>
      <c r="F341" s="94" t="s">
        <v>1609</v>
      </c>
      <c r="H341" s="95">
        <v>35</v>
      </c>
      <c r="L341" s="92"/>
      <c r="M341" s="96"/>
      <c r="T341" s="97"/>
      <c r="AT341" s="98" t="s">
        <v>95</v>
      </c>
      <c r="AU341" s="98" t="s">
        <v>38</v>
      </c>
      <c r="AV341" s="98" t="s">
        <v>38</v>
      </c>
      <c r="AW341" s="98" t="s">
        <v>52</v>
      </c>
      <c r="AX341" s="98" t="s">
        <v>36</v>
      </c>
      <c r="AY341" s="98" t="s">
        <v>88</v>
      </c>
    </row>
    <row r="342" spans="2:65" s="6" customFormat="1" ht="15.75" customHeight="1">
      <c r="B342" s="16"/>
      <c r="C342" s="81" t="s">
        <v>260</v>
      </c>
      <c r="D342" s="81" t="s">
        <v>90</v>
      </c>
      <c r="E342" s="82" t="s">
        <v>1103</v>
      </c>
      <c r="F342" s="83" t="s">
        <v>1104</v>
      </c>
      <c r="G342" s="84" t="s">
        <v>113</v>
      </c>
      <c r="H342" s="85">
        <v>64</v>
      </c>
      <c r="I342" s="86"/>
      <c r="J342" s="86">
        <f>ROUND($I$342*$H$342,2)</f>
        <v>0</v>
      </c>
      <c r="K342" s="83"/>
      <c r="L342" s="16"/>
      <c r="M342" s="87"/>
      <c r="N342" s="88" t="s">
        <v>25</v>
      </c>
      <c r="O342" s="89">
        <v>0.26200000000000001</v>
      </c>
      <c r="P342" s="89">
        <f>$O$342*$H$342</f>
        <v>16.768000000000001</v>
      </c>
      <c r="Q342" s="89">
        <v>1.6800000000000001E-3</v>
      </c>
      <c r="R342" s="89">
        <f>$Q$342*$H$342</f>
        <v>0.10752</v>
      </c>
      <c r="S342" s="89">
        <v>0</v>
      </c>
      <c r="T342" s="90">
        <f>$S$342*$H$342</f>
        <v>0</v>
      </c>
      <c r="AR342" s="40" t="s">
        <v>129</v>
      </c>
      <c r="AT342" s="40" t="s">
        <v>90</v>
      </c>
      <c r="AU342" s="40" t="s">
        <v>38</v>
      </c>
      <c r="AY342" s="6" t="s">
        <v>88</v>
      </c>
      <c r="BE342" s="91">
        <f>IF($N$342="základní",$J$342,0)</f>
        <v>0</v>
      </c>
      <c r="BF342" s="91">
        <f>IF($N$342="snížená",$J$342,0)</f>
        <v>0</v>
      </c>
      <c r="BG342" s="91">
        <f>IF($N$342="zákl. přenesená",$J$342,0)</f>
        <v>0</v>
      </c>
      <c r="BH342" s="91">
        <f>IF($N$342="sníž. přenesená",$J$342,0)</f>
        <v>0</v>
      </c>
      <c r="BI342" s="91">
        <f>IF($N$342="nulová",$J$342,0)</f>
        <v>0</v>
      </c>
      <c r="BJ342" s="40" t="s">
        <v>37</v>
      </c>
      <c r="BK342" s="91">
        <f>ROUND($I$342*$H$342,2)</f>
        <v>0</v>
      </c>
      <c r="BL342" s="40" t="s">
        <v>129</v>
      </c>
      <c r="BM342" s="40" t="s">
        <v>1614</v>
      </c>
    </row>
    <row r="343" spans="2:65" s="6" customFormat="1" ht="15.75" customHeight="1">
      <c r="B343" s="92"/>
      <c r="D343" s="93" t="s">
        <v>95</v>
      </c>
      <c r="E343" s="94"/>
      <c r="F343" s="94" t="s">
        <v>1608</v>
      </c>
      <c r="H343" s="95">
        <v>64</v>
      </c>
      <c r="L343" s="92"/>
      <c r="M343" s="96"/>
      <c r="T343" s="97"/>
      <c r="AT343" s="98" t="s">
        <v>95</v>
      </c>
      <c r="AU343" s="98" t="s">
        <v>38</v>
      </c>
      <c r="AV343" s="98" t="s">
        <v>38</v>
      </c>
      <c r="AW343" s="98" t="s">
        <v>52</v>
      </c>
      <c r="AX343" s="98" t="s">
        <v>36</v>
      </c>
      <c r="AY343" s="98" t="s">
        <v>88</v>
      </c>
    </row>
    <row r="344" spans="2:65" s="6" customFormat="1" ht="15.75" customHeight="1">
      <c r="B344" s="16"/>
      <c r="C344" s="81" t="s">
        <v>261</v>
      </c>
      <c r="D344" s="81" t="s">
        <v>90</v>
      </c>
      <c r="E344" s="82" t="s">
        <v>321</v>
      </c>
      <c r="F344" s="83" t="s">
        <v>1615</v>
      </c>
      <c r="G344" s="84" t="s">
        <v>113</v>
      </c>
      <c r="H344" s="85">
        <v>20</v>
      </c>
      <c r="I344" s="86"/>
      <c r="J344" s="86">
        <f>ROUND($I$344*$H$344,2)</f>
        <v>0</v>
      </c>
      <c r="K344" s="83"/>
      <c r="L344" s="16"/>
      <c r="M344" s="87"/>
      <c r="N344" s="88" t="s">
        <v>25</v>
      </c>
      <c r="O344" s="89">
        <v>0.29099999999999998</v>
      </c>
      <c r="P344" s="89">
        <f>$O$344*$H$344</f>
        <v>5.8199999999999994</v>
      </c>
      <c r="Q344" s="89">
        <v>2.7299999999999998E-3</v>
      </c>
      <c r="R344" s="89">
        <f>$Q$344*$H$344</f>
        <v>5.4599999999999996E-2</v>
      </c>
      <c r="S344" s="89">
        <v>0</v>
      </c>
      <c r="T344" s="90">
        <f>$S$344*$H$344</f>
        <v>0</v>
      </c>
      <c r="AR344" s="40" t="s">
        <v>129</v>
      </c>
      <c r="AT344" s="40" t="s">
        <v>90</v>
      </c>
      <c r="AU344" s="40" t="s">
        <v>38</v>
      </c>
      <c r="AY344" s="6" t="s">
        <v>88</v>
      </c>
      <c r="BE344" s="91">
        <f>IF($N$344="základní",$J$344,0)</f>
        <v>0</v>
      </c>
      <c r="BF344" s="91">
        <f>IF($N$344="snížená",$J$344,0)</f>
        <v>0</v>
      </c>
      <c r="BG344" s="91">
        <f>IF($N$344="zákl. přenesená",$J$344,0)</f>
        <v>0</v>
      </c>
      <c r="BH344" s="91">
        <f>IF($N$344="sníž. přenesená",$J$344,0)</f>
        <v>0</v>
      </c>
      <c r="BI344" s="91">
        <f>IF($N$344="nulová",$J$344,0)</f>
        <v>0</v>
      </c>
      <c r="BJ344" s="40" t="s">
        <v>37</v>
      </c>
      <c r="BK344" s="91">
        <f>ROUND($I$344*$H$344,2)</f>
        <v>0</v>
      </c>
      <c r="BL344" s="40" t="s">
        <v>129</v>
      </c>
      <c r="BM344" s="40" t="s">
        <v>1616</v>
      </c>
    </row>
    <row r="345" spans="2:65" s="6" customFormat="1" ht="15.75" customHeight="1">
      <c r="B345" s="92"/>
      <c r="D345" s="93" t="s">
        <v>95</v>
      </c>
      <c r="E345" s="94"/>
      <c r="F345" s="94" t="s">
        <v>1617</v>
      </c>
      <c r="H345" s="95">
        <v>20</v>
      </c>
      <c r="L345" s="92"/>
      <c r="M345" s="96"/>
      <c r="T345" s="97"/>
      <c r="AT345" s="98" t="s">
        <v>95</v>
      </c>
      <c r="AU345" s="98" t="s">
        <v>38</v>
      </c>
      <c r="AV345" s="98" t="s">
        <v>38</v>
      </c>
      <c r="AW345" s="98" t="s">
        <v>52</v>
      </c>
      <c r="AX345" s="98" t="s">
        <v>36</v>
      </c>
      <c r="AY345" s="98" t="s">
        <v>88</v>
      </c>
    </row>
    <row r="346" spans="2:65" s="6" customFormat="1" ht="15.75" customHeight="1">
      <c r="B346" s="16"/>
      <c r="C346" s="81" t="s">
        <v>262</v>
      </c>
      <c r="D346" s="81" t="s">
        <v>90</v>
      </c>
      <c r="E346" s="82" t="s">
        <v>329</v>
      </c>
      <c r="F346" s="83" t="s">
        <v>1114</v>
      </c>
      <c r="G346" s="84" t="s">
        <v>113</v>
      </c>
      <c r="H346" s="85">
        <v>48</v>
      </c>
      <c r="I346" s="86"/>
      <c r="J346" s="86">
        <f>ROUND($I$346*$H$346,2)</f>
        <v>0</v>
      </c>
      <c r="K346" s="83"/>
      <c r="L346" s="16"/>
      <c r="M346" s="87"/>
      <c r="N346" s="88" t="s">
        <v>25</v>
      </c>
      <c r="O346" s="89">
        <v>0.23499999999999999</v>
      </c>
      <c r="P346" s="89">
        <f>$O$346*$H$346</f>
        <v>11.28</v>
      </c>
      <c r="Q346" s="89">
        <v>1.8400000000000001E-3</v>
      </c>
      <c r="R346" s="89">
        <f>$Q$346*$H$346</f>
        <v>8.832000000000001E-2</v>
      </c>
      <c r="S346" s="89">
        <v>0</v>
      </c>
      <c r="T346" s="90">
        <f>$S$346*$H$346</f>
        <v>0</v>
      </c>
      <c r="AR346" s="40" t="s">
        <v>129</v>
      </c>
      <c r="AT346" s="40" t="s">
        <v>90</v>
      </c>
      <c r="AU346" s="40" t="s">
        <v>38</v>
      </c>
      <c r="AY346" s="6" t="s">
        <v>88</v>
      </c>
      <c r="BE346" s="91">
        <f>IF($N$346="základní",$J$346,0)</f>
        <v>0</v>
      </c>
      <c r="BF346" s="91">
        <f>IF($N$346="snížená",$J$346,0)</f>
        <v>0</v>
      </c>
      <c r="BG346" s="91">
        <f>IF($N$346="zákl. přenesená",$J$346,0)</f>
        <v>0</v>
      </c>
      <c r="BH346" s="91">
        <f>IF($N$346="sníž. přenesená",$J$346,0)</f>
        <v>0</v>
      </c>
      <c r="BI346" s="91">
        <f>IF($N$346="nulová",$J$346,0)</f>
        <v>0</v>
      </c>
      <c r="BJ346" s="40" t="s">
        <v>37</v>
      </c>
      <c r="BK346" s="91">
        <f>ROUND($I$346*$H$346,2)</f>
        <v>0</v>
      </c>
      <c r="BL346" s="40" t="s">
        <v>129</v>
      </c>
      <c r="BM346" s="40" t="s">
        <v>1618</v>
      </c>
    </row>
    <row r="347" spans="2:65" s="6" customFormat="1" ht="15.75" customHeight="1">
      <c r="B347" s="92"/>
      <c r="D347" s="93" t="s">
        <v>95</v>
      </c>
      <c r="E347" s="94"/>
      <c r="F347" s="94" t="s">
        <v>1611</v>
      </c>
      <c r="H347" s="95">
        <v>48</v>
      </c>
      <c r="L347" s="92"/>
      <c r="M347" s="96"/>
      <c r="T347" s="97"/>
      <c r="AT347" s="98" t="s">
        <v>95</v>
      </c>
      <c r="AU347" s="98" t="s">
        <v>38</v>
      </c>
      <c r="AV347" s="98" t="s">
        <v>38</v>
      </c>
      <c r="AW347" s="98" t="s">
        <v>52</v>
      </c>
      <c r="AX347" s="98" t="s">
        <v>36</v>
      </c>
      <c r="AY347" s="98" t="s">
        <v>88</v>
      </c>
    </row>
    <row r="348" spans="2:65" s="6" customFormat="1" ht="15.75" customHeight="1">
      <c r="B348" s="16"/>
      <c r="C348" s="81" t="s">
        <v>263</v>
      </c>
      <c r="D348" s="81" t="s">
        <v>90</v>
      </c>
      <c r="E348" s="82" t="s">
        <v>1121</v>
      </c>
      <c r="F348" s="83" t="s">
        <v>1122</v>
      </c>
      <c r="G348" s="84" t="s">
        <v>113</v>
      </c>
      <c r="H348" s="85">
        <v>10.5</v>
      </c>
      <c r="I348" s="86"/>
      <c r="J348" s="86">
        <f>ROUND($I$348*$H$348,2)</f>
        <v>0</v>
      </c>
      <c r="K348" s="83"/>
      <c r="L348" s="16"/>
      <c r="M348" s="87"/>
      <c r="N348" s="88" t="s">
        <v>25</v>
      </c>
      <c r="O348" s="89">
        <v>0.17499999999999999</v>
      </c>
      <c r="P348" s="89">
        <f>$O$348*$H$348</f>
        <v>1.8374999999999999</v>
      </c>
      <c r="Q348" s="89">
        <v>1.3600000000000001E-3</v>
      </c>
      <c r="R348" s="89">
        <f>$Q$348*$H$348</f>
        <v>1.4280000000000001E-2</v>
      </c>
      <c r="S348" s="89">
        <v>0</v>
      </c>
      <c r="T348" s="90">
        <f>$S$348*$H$348</f>
        <v>0</v>
      </c>
      <c r="AR348" s="40" t="s">
        <v>129</v>
      </c>
      <c r="AT348" s="40" t="s">
        <v>90</v>
      </c>
      <c r="AU348" s="40" t="s">
        <v>38</v>
      </c>
      <c r="AY348" s="6" t="s">
        <v>88</v>
      </c>
      <c r="BE348" s="91">
        <f>IF($N$348="základní",$J$348,0)</f>
        <v>0</v>
      </c>
      <c r="BF348" s="91">
        <f>IF($N$348="snížená",$J$348,0)</f>
        <v>0</v>
      </c>
      <c r="BG348" s="91">
        <f>IF($N$348="zákl. přenesená",$J$348,0)</f>
        <v>0</v>
      </c>
      <c r="BH348" s="91">
        <f>IF($N$348="sníž. přenesená",$J$348,0)</f>
        <v>0</v>
      </c>
      <c r="BI348" s="91">
        <f>IF($N$348="nulová",$J$348,0)</f>
        <v>0</v>
      </c>
      <c r="BJ348" s="40" t="s">
        <v>37</v>
      </c>
      <c r="BK348" s="91">
        <f>ROUND($I$348*$H$348,2)</f>
        <v>0</v>
      </c>
      <c r="BL348" s="40" t="s">
        <v>129</v>
      </c>
      <c r="BM348" s="40" t="s">
        <v>1619</v>
      </c>
    </row>
    <row r="349" spans="2:65" s="6" customFormat="1" ht="15.75" customHeight="1">
      <c r="B349" s="92"/>
      <c r="D349" s="93" t="s">
        <v>95</v>
      </c>
      <c r="E349" s="94"/>
      <c r="F349" s="94" t="s">
        <v>1606</v>
      </c>
      <c r="H349" s="95">
        <v>10.5</v>
      </c>
      <c r="L349" s="92"/>
      <c r="M349" s="96"/>
      <c r="T349" s="97"/>
      <c r="AT349" s="98" t="s">
        <v>95</v>
      </c>
      <c r="AU349" s="98" t="s">
        <v>38</v>
      </c>
      <c r="AV349" s="98" t="s">
        <v>38</v>
      </c>
      <c r="AW349" s="98" t="s">
        <v>52</v>
      </c>
      <c r="AX349" s="98" t="s">
        <v>36</v>
      </c>
      <c r="AY349" s="98" t="s">
        <v>88</v>
      </c>
    </row>
    <row r="350" spans="2:65" s="6" customFormat="1" ht="15.75" customHeight="1">
      <c r="B350" s="16"/>
      <c r="C350" s="81" t="s">
        <v>264</v>
      </c>
      <c r="D350" s="81" t="s">
        <v>90</v>
      </c>
      <c r="E350" s="82" t="s">
        <v>340</v>
      </c>
      <c r="F350" s="83" t="s">
        <v>1128</v>
      </c>
      <c r="G350" s="84" t="s">
        <v>108</v>
      </c>
      <c r="H350" s="85">
        <v>1</v>
      </c>
      <c r="I350" s="86"/>
      <c r="J350" s="86">
        <f>ROUND($I$350*$H$350,2)</f>
        <v>0</v>
      </c>
      <c r="K350" s="83"/>
      <c r="L350" s="16"/>
      <c r="M350" s="87"/>
      <c r="N350" s="88" t="s">
        <v>25</v>
      </c>
      <c r="O350" s="89">
        <v>0.18</v>
      </c>
      <c r="P350" s="89">
        <f>$O$350*$H$350</f>
        <v>0.18</v>
      </c>
      <c r="Q350" s="89">
        <v>2.5000000000000001E-4</v>
      </c>
      <c r="R350" s="89">
        <f>$Q$350*$H$350</f>
        <v>2.5000000000000001E-4</v>
      </c>
      <c r="S350" s="89">
        <v>0</v>
      </c>
      <c r="T350" s="90">
        <f>$S$350*$H$350</f>
        <v>0</v>
      </c>
      <c r="AR350" s="40" t="s">
        <v>129</v>
      </c>
      <c r="AT350" s="40" t="s">
        <v>90</v>
      </c>
      <c r="AU350" s="40" t="s">
        <v>38</v>
      </c>
      <c r="AY350" s="6" t="s">
        <v>88</v>
      </c>
      <c r="BE350" s="91">
        <f>IF($N$350="základní",$J$350,0)</f>
        <v>0</v>
      </c>
      <c r="BF350" s="91">
        <f>IF($N$350="snížená",$J$350,0)</f>
        <v>0</v>
      </c>
      <c r="BG350" s="91">
        <f>IF($N$350="zákl. přenesená",$J$350,0)</f>
        <v>0</v>
      </c>
      <c r="BH350" s="91">
        <f>IF($N$350="sníž. přenesená",$J$350,0)</f>
        <v>0</v>
      </c>
      <c r="BI350" s="91">
        <f>IF($N$350="nulová",$J$350,0)</f>
        <v>0</v>
      </c>
      <c r="BJ350" s="40" t="s">
        <v>37</v>
      </c>
      <c r="BK350" s="91">
        <f>ROUND($I$350*$H$350,2)</f>
        <v>0</v>
      </c>
      <c r="BL350" s="40" t="s">
        <v>129</v>
      </c>
      <c r="BM350" s="40" t="s">
        <v>1620</v>
      </c>
    </row>
    <row r="351" spans="2:65" s="6" customFormat="1" ht="15.75" customHeight="1">
      <c r="B351" s="92"/>
      <c r="D351" s="93" t="s">
        <v>95</v>
      </c>
      <c r="E351" s="94"/>
      <c r="F351" s="94" t="s">
        <v>1621</v>
      </c>
      <c r="H351" s="95">
        <v>1</v>
      </c>
      <c r="L351" s="92"/>
      <c r="M351" s="96"/>
      <c r="T351" s="97"/>
      <c r="AT351" s="98" t="s">
        <v>95</v>
      </c>
      <c r="AU351" s="98" t="s">
        <v>38</v>
      </c>
      <c r="AV351" s="98" t="s">
        <v>38</v>
      </c>
      <c r="AW351" s="98" t="s">
        <v>52</v>
      </c>
      <c r="AX351" s="98" t="s">
        <v>36</v>
      </c>
      <c r="AY351" s="98" t="s">
        <v>88</v>
      </c>
    </row>
    <row r="352" spans="2:65" s="6" customFormat="1" ht="15.75" customHeight="1">
      <c r="B352" s="16"/>
      <c r="C352" s="81" t="s">
        <v>265</v>
      </c>
      <c r="D352" s="81" t="s">
        <v>90</v>
      </c>
      <c r="E352" s="82" t="s">
        <v>342</v>
      </c>
      <c r="F352" s="83" t="s">
        <v>343</v>
      </c>
      <c r="G352" s="84" t="s">
        <v>229</v>
      </c>
      <c r="H352" s="85">
        <v>0.96299999999999997</v>
      </c>
      <c r="I352" s="86"/>
      <c r="J352" s="86">
        <f>ROUND($I$352*$H$352,2)</f>
        <v>0</v>
      </c>
      <c r="K352" s="83"/>
      <c r="L352" s="16"/>
      <c r="M352" s="87"/>
      <c r="N352" s="88" t="s">
        <v>25</v>
      </c>
      <c r="O352" s="89">
        <v>4.82</v>
      </c>
      <c r="P352" s="89">
        <f>$O$352*$H$352</f>
        <v>4.6416599999999999</v>
      </c>
      <c r="Q352" s="89">
        <v>0</v>
      </c>
      <c r="R352" s="89">
        <f>$Q$352*$H$352</f>
        <v>0</v>
      </c>
      <c r="S352" s="89">
        <v>0</v>
      </c>
      <c r="T352" s="90">
        <f>$S$352*$H$352</f>
        <v>0</v>
      </c>
      <c r="AR352" s="40" t="s">
        <v>129</v>
      </c>
      <c r="AT352" s="40" t="s">
        <v>90</v>
      </c>
      <c r="AU352" s="40" t="s">
        <v>38</v>
      </c>
      <c r="AY352" s="6" t="s">
        <v>88</v>
      </c>
      <c r="BE352" s="91">
        <f>IF($N$352="základní",$J$352,0)</f>
        <v>0</v>
      </c>
      <c r="BF352" s="91">
        <f>IF($N$352="snížená",$J$352,0)</f>
        <v>0</v>
      </c>
      <c r="BG352" s="91">
        <f>IF($N$352="zákl. přenesená",$J$352,0)</f>
        <v>0</v>
      </c>
      <c r="BH352" s="91">
        <f>IF($N$352="sníž. přenesená",$J$352,0)</f>
        <v>0</v>
      </c>
      <c r="BI352" s="91">
        <f>IF($N$352="nulová",$J$352,0)</f>
        <v>0</v>
      </c>
      <c r="BJ352" s="40" t="s">
        <v>37</v>
      </c>
      <c r="BK352" s="91">
        <f>ROUND($I$352*$H$352,2)</f>
        <v>0</v>
      </c>
      <c r="BL352" s="40" t="s">
        <v>129</v>
      </c>
      <c r="BM352" s="40" t="s">
        <v>1622</v>
      </c>
    </row>
    <row r="353" spans="2:65" s="70" customFormat="1" ht="30.75" customHeight="1">
      <c r="B353" s="71"/>
      <c r="D353" s="72" t="s">
        <v>35</v>
      </c>
      <c r="E353" s="79" t="s">
        <v>344</v>
      </c>
      <c r="F353" s="79" t="s">
        <v>345</v>
      </c>
      <c r="J353" s="80">
        <f>$BK$353</f>
        <v>0</v>
      </c>
      <c r="L353" s="71"/>
      <c r="M353" s="75"/>
      <c r="P353" s="76">
        <f>SUM($P$354:$P$413)</f>
        <v>262.31573099999997</v>
      </c>
      <c r="R353" s="76">
        <f>SUM($R$354:$R$413)</f>
        <v>2.7674268799999999</v>
      </c>
      <c r="T353" s="77">
        <f>SUM($T$354:$T$413)</f>
        <v>3.5428709999999999</v>
      </c>
      <c r="AR353" s="72" t="s">
        <v>38</v>
      </c>
      <c r="AT353" s="72" t="s">
        <v>35</v>
      </c>
      <c r="AU353" s="72" t="s">
        <v>37</v>
      </c>
      <c r="AY353" s="72" t="s">
        <v>88</v>
      </c>
      <c r="BK353" s="78">
        <f>SUM($BK$354:$BK$413)</f>
        <v>0</v>
      </c>
    </row>
    <row r="354" spans="2:65" s="6" customFormat="1" ht="15.75" customHeight="1">
      <c r="B354" s="16"/>
      <c r="C354" s="84" t="s">
        <v>266</v>
      </c>
      <c r="D354" s="84" t="s">
        <v>90</v>
      </c>
      <c r="E354" s="82" t="s">
        <v>347</v>
      </c>
      <c r="F354" s="83" t="s">
        <v>348</v>
      </c>
      <c r="G354" s="84" t="s">
        <v>108</v>
      </c>
      <c r="H354" s="85">
        <v>32</v>
      </c>
      <c r="I354" s="86"/>
      <c r="J354" s="86">
        <f>ROUND($I$354*$H$354,2)</f>
        <v>0</v>
      </c>
      <c r="K354" s="83"/>
      <c r="L354" s="16"/>
      <c r="M354" s="87"/>
      <c r="N354" s="88" t="s">
        <v>25</v>
      </c>
      <c r="O354" s="89">
        <v>0.16</v>
      </c>
      <c r="P354" s="89">
        <f>$O$354*$H$354</f>
        <v>5.12</v>
      </c>
      <c r="Q354" s="89">
        <v>0</v>
      </c>
      <c r="R354" s="89">
        <f>$Q$354*$H$354</f>
        <v>0</v>
      </c>
      <c r="S354" s="89">
        <v>6.0000000000000001E-3</v>
      </c>
      <c r="T354" s="90">
        <f>$S$354*$H$354</f>
        <v>0.192</v>
      </c>
      <c r="AR354" s="40" t="s">
        <v>129</v>
      </c>
      <c r="AT354" s="40" t="s">
        <v>90</v>
      </c>
      <c r="AU354" s="40" t="s">
        <v>38</v>
      </c>
      <c r="AY354" s="40" t="s">
        <v>88</v>
      </c>
      <c r="BE354" s="91">
        <f>IF($N$354="základní",$J$354,0)</f>
        <v>0</v>
      </c>
      <c r="BF354" s="91">
        <f>IF($N$354="snížená",$J$354,0)</f>
        <v>0</v>
      </c>
      <c r="BG354" s="91">
        <f>IF($N$354="zákl. přenesená",$J$354,0)</f>
        <v>0</v>
      </c>
      <c r="BH354" s="91">
        <f>IF($N$354="sníž. přenesená",$J$354,0)</f>
        <v>0</v>
      </c>
      <c r="BI354" s="91">
        <f>IF($N$354="nulová",$J$354,0)</f>
        <v>0</v>
      </c>
      <c r="BJ354" s="40" t="s">
        <v>37</v>
      </c>
      <c r="BK354" s="91">
        <f>ROUND($I$354*$H$354,2)</f>
        <v>0</v>
      </c>
      <c r="BL354" s="40" t="s">
        <v>129</v>
      </c>
      <c r="BM354" s="40" t="s">
        <v>1623</v>
      </c>
    </row>
    <row r="355" spans="2:65" s="6" customFormat="1" ht="15.75" customHeight="1">
      <c r="B355" s="92"/>
      <c r="D355" s="93" t="s">
        <v>95</v>
      </c>
      <c r="E355" s="94"/>
      <c r="F355" s="94" t="s">
        <v>1624</v>
      </c>
      <c r="H355" s="95">
        <v>32</v>
      </c>
      <c r="L355" s="92"/>
      <c r="M355" s="96"/>
      <c r="T355" s="97"/>
      <c r="AT355" s="98" t="s">
        <v>95</v>
      </c>
      <c r="AU355" s="98" t="s">
        <v>38</v>
      </c>
      <c r="AV355" s="98" t="s">
        <v>38</v>
      </c>
      <c r="AW355" s="98" t="s">
        <v>52</v>
      </c>
      <c r="AX355" s="98" t="s">
        <v>36</v>
      </c>
      <c r="AY355" s="98" t="s">
        <v>88</v>
      </c>
    </row>
    <row r="356" spans="2:65" s="6" customFormat="1" ht="15.75" customHeight="1">
      <c r="B356" s="16"/>
      <c r="C356" s="81" t="s">
        <v>267</v>
      </c>
      <c r="D356" s="81" t="s">
        <v>90</v>
      </c>
      <c r="E356" s="82" t="s">
        <v>350</v>
      </c>
      <c r="F356" s="83" t="s">
        <v>351</v>
      </c>
      <c r="G356" s="84" t="s">
        <v>93</v>
      </c>
      <c r="H356" s="85">
        <v>120.669</v>
      </c>
      <c r="I356" s="86"/>
      <c r="J356" s="86">
        <f>ROUND($I$356*$H$356,2)</f>
        <v>0</v>
      </c>
      <c r="K356" s="83"/>
      <c r="L356" s="16"/>
      <c r="M356" s="87"/>
      <c r="N356" s="88" t="s">
        <v>25</v>
      </c>
      <c r="O356" s="89">
        <v>1.5069999999999999</v>
      </c>
      <c r="P356" s="89">
        <f>$O$356*$H$356</f>
        <v>181.84818299999998</v>
      </c>
      <c r="Q356" s="89">
        <v>4.0000000000000002E-4</v>
      </c>
      <c r="R356" s="89">
        <f>$Q$356*$H$356</f>
        <v>4.8267600000000001E-2</v>
      </c>
      <c r="S356" s="89">
        <v>0</v>
      </c>
      <c r="T356" s="90">
        <f>$S$356*$H$356</f>
        <v>0</v>
      </c>
      <c r="AR356" s="40" t="s">
        <v>129</v>
      </c>
      <c r="AT356" s="40" t="s">
        <v>90</v>
      </c>
      <c r="AU356" s="40" t="s">
        <v>38</v>
      </c>
      <c r="AY356" s="6" t="s">
        <v>88</v>
      </c>
      <c r="BE356" s="91">
        <f>IF($N$356="základní",$J$356,0)</f>
        <v>0</v>
      </c>
      <c r="BF356" s="91">
        <f>IF($N$356="snížená",$J$356,0)</f>
        <v>0</v>
      </c>
      <c r="BG356" s="91">
        <f>IF($N$356="zákl. přenesená",$J$356,0)</f>
        <v>0</v>
      </c>
      <c r="BH356" s="91">
        <f>IF($N$356="sníž. přenesená",$J$356,0)</f>
        <v>0</v>
      </c>
      <c r="BI356" s="91">
        <f>IF($N$356="nulová",$J$356,0)</f>
        <v>0</v>
      </c>
      <c r="BJ356" s="40" t="s">
        <v>37</v>
      </c>
      <c r="BK356" s="91">
        <f>ROUND($I$356*$H$356,2)</f>
        <v>0</v>
      </c>
      <c r="BL356" s="40" t="s">
        <v>129</v>
      </c>
      <c r="BM356" s="40" t="s">
        <v>1625</v>
      </c>
    </row>
    <row r="357" spans="2:65" s="6" customFormat="1" ht="15.75" customHeight="1">
      <c r="B357" s="92"/>
      <c r="D357" s="93" t="s">
        <v>95</v>
      </c>
      <c r="E357" s="94"/>
      <c r="F357" s="94" t="s">
        <v>1486</v>
      </c>
      <c r="H357" s="95">
        <v>63.238500000000002</v>
      </c>
      <c r="L357" s="92"/>
      <c r="M357" s="96"/>
      <c r="T357" s="97"/>
      <c r="AT357" s="98" t="s">
        <v>95</v>
      </c>
      <c r="AU357" s="98" t="s">
        <v>38</v>
      </c>
      <c r="AV357" s="98" t="s">
        <v>38</v>
      </c>
      <c r="AW357" s="98" t="s">
        <v>52</v>
      </c>
      <c r="AX357" s="98" t="s">
        <v>36</v>
      </c>
      <c r="AY357" s="98" t="s">
        <v>88</v>
      </c>
    </row>
    <row r="358" spans="2:65" s="6" customFormat="1" ht="15.75" customHeight="1">
      <c r="B358" s="92"/>
      <c r="D358" s="107" t="s">
        <v>95</v>
      </c>
      <c r="E358" s="98"/>
      <c r="F358" s="94" t="s">
        <v>1487</v>
      </c>
      <c r="H358" s="95">
        <v>24.322500000000002</v>
      </c>
      <c r="L358" s="92"/>
      <c r="M358" s="96"/>
      <c r="T358" s="97"/>
      <c r="AT358" s="98" t="s">
        <v>95</v>
      </c>
      <c r="AU358" s="98" t="s">
        <v>38</v>
      </c>
      <c r="AV358" s="98" t="s">
        <v>38</v>
      </c>
      <c r="AW358" s="98" t="s">
        <v>52</v>
      </c>
      <c r="AX358" s="98" t="s">
        <v>36</v>
      </c>
      <c r="AY358" s="98" t="s">
        <v>88</v>
      </c>
    </row>
    <row r="359" spans="2:65" s="6" customFormat="1" ht="15.75" customHeight="1">
      <c r="B359" s="92"/>
      <c r="D359" s="107" t="s">
        <v>95</v>
      </c>
      <c r="E359" s="98"/>
      <c r="F359" s="94" t="s">
        <v>1488</v>
      </c>
      <c r="H359" s="95">
        <v>7.9379999999999997</v>
      </c>
      <c r="L359" s="92"/>
      <c r="M359" s="96"/>
      <c r="T359" s="97"/>
      <c r="AT359" s="98" t="s">
        <v>95</v>
      </c>
      <c r="AU359" s="98" t="s">
        <v>38</v>
      </c>
      <c r="AV359" s="98" t="s">
        <v>38</v>
      </c>
      <c r="AW359" s="98" t="s">
        <v>52</v>
      </c>
      <c r="AX359" s="98" t="s">
        <v>36</v>
      </c>
      <c r="AY359" s="98" t="s">
        <v>88</v>
      </c>
    </row>
    <row r="360" spans="2:65" s="6" customFormat="1" ht="15.75" customHeight="1">
      <c r="B360" s="92"/>
      <c r="D360" s="107" t="s">
        <v>95</v>
      </c>
      <c r="E360" s="98"/>
      <c r="F360" s="94" t="s">
        <v>1489</v>
      </c>
      <c r="H360" s="95">
        <v>3.45</v>
      </c>
      <c r="L360" s="92"/>
      <c r="M360" s="96"/>
      <c r="T360" s="97"/>
      <c r="AT360" s="98" t="s">
        <v>95</v>
      </c>
      <c r="AU360" s="98" t="s">
        <v>38</v>
      </c>
      <c r="AV360" s="98" t="s">
        <v>38</v>
      </c>
      <c r="AW360" s="98" t="s">
        <v>52</v>
      </c>
      <c r="AX360" s="98" t="s">
        <v>36</v>
      </c>
      <c r="AY360" s="98" t="s">
        <v>88</v>
      </c>
    </row>
    <row r="361" spans="2:65" s="6" customFormat="1" ht="15.75" customHeight="1">
      <c r="B361" s="92"/>
      <c r="D361" s="107" t="s">
        <v>95</v>
      </c>
      <c r="E361" s="98"/>
      <c r="F361" s="94" t="s">
        <v>1490</v>
      </c>
      <c r="H361" s="95">
        <v>7.05</v>
      </c>
      <c r="L361" s="92"/>
      <c r="M361" s="96"/>
      <c r="T361" s="97"/>
      <c r="AT361" s="98" t="s">
        <v>95</v>
      </c>
      <c r="AU361" s="98" t="s">
        <v>38</v>
      </c>
      <c r="AV361" s="98" t="s">
        <v>38</v>
      </c>
      <c r="AW361" s="98" t="s">
        <v>52</v>
      </c>
      <c r="AX361" s="98" t="s">
        <v>36</v>
      </c>
      <c r="AY361" s="98" t="s">
        <v>88</v>
      </c>
    </row>
    <row r="362" spans="2:65" s="6" customFormat="1" ht="15.75" customHeight="1">
      <c r="B362" s="92"/>
      <c r="D362" s="107" t="s">
        <v>95</v>
      </c>
      <c r="E362" s="98"/>
      <c r="F362" s="94" t="s">
        <v>1491</v>
      </c>
      <c r="H362" s="95">
        <v>2.25</v>
      </c>
      <c r="L362" s="92"/>
      <c r="M362" s="96"/>
      <c r="T362" s="97"/>
      <c r="AT362" s="98" t="s">
        <v>95</v>
      </c>
      <c r="AU362" s="98" t="s">
        <v>38</v>
      </c>
      <c r="AV362" s="98" t="s">
        <v>38</v>
      </c>
      <c r="AW362" s="98" t="s">
        <v>52</v>
      </c>
      <c r="AX362" s="98" t="s">
        <v>36</v>
      </c>
      <c r="AY362" s="98" t="s">
        <v>88</v>
      </c>
    </row>
    <row r="363" spans="2:65" s="6" customFormat="1" ht="15.75" customHeight="1">
      <c r="B363" s="92"/>
      <c r="D363" s="107" t="s">
        <v>95</v>
      </c>
      <c r="E363" s="98"/>
      <c r="F363" s="94" t="s">
        <v>1492</v>
      </c>
      <c r="H363" s="95">
        <v>3.105</v>
      </c>
      <c r="L363" s="92"/>
      <c r="M363" s="96"/>
      <c r="T363" s="97"/>
      <c r="AT363" s="98" t="s">
        <v>95</v>
      </c>
      <c r="AU363" s="98" t="s">
        <v>38</v>
      </c>
      <c r="AV363" s="98" t="s">
        <v>38</v>
      </c>
      <c r="AW363" s="98" t="s">
        <v>52</v>
      </c>
      <c r="AX363" s="98" t="s">
        <v>36</v>
      </c>
      <c r="AY363" s="98" t="s">
        <v>88</v>
      </c>
    </row>
    <row r="364" spans="2:65" s="6" customFormat="1" ht="15.75" customHeight="1">
      <c r="B364" s="92"/>
      <c r="D364" s="107" t="s">
        <v>95</v>
      </c>
      <c r="E364" s="98"/>
      <c r="F364" s="94" t="s">
        <v>1492</v>
      </c>
      <c r="H364" s="95">
        <v>3.105</v>
      </c>
      <c r="L364" s="92"/>
      <c r="M364" s="96"/>
      <c r="T364" s="97"/>
      <c r="AT364" s="98" t="s">
        <v>95</v>
      </c>
      <c r="AU364" s="98" t="s">
        <v>38</v>
      </c>
      <c r="AV364" s="98" t="s">
        <v>38</v>
      </c>
      <c r="AW364" s="98" t="s">
        <v>52</v>
      </c>
      <c r="AX364" s="98" t="s">
        <v>36</v>
      </c>
      <c r="AY364" s="98" t="s">
        <v>88</v>
      </c>
    </row>
    <row r="365" spans="2:65" s="6" customFormat="1" ht="15.75" customHeight="1">
      <c r="B365" s="92"/>
      <c r="D365" s="107" t="s">
        <v>95</v>
      </c>
      <c r="E365" s="98"/>
      <c r="F365" s="94" t="s">
        <v>1493</v>
      </c>
      <c r="H365" s="95">
        <v>6.21</v>
      </c>
      <c r="L365" s="92"/>
      <c r="M365" s="96"/>
      <c r="T365" s="97"/>
      <c r="AT365" s="98" t="s">
        <v>95</v>
      </c>
      <c r="AU365" s="98" t="s">
        <v>38</v>
      </c>
      <c r="AV365" s="98" t="s">
        <v>38</v>
      </c>
      <c r="AW365" s="98" t="s">
        <v>52</v>
      </c>
      <c r="AX365" s="98" t="s">
        <v>36</v>
      </c>
      <c r="AY365" s="98" t="s">
        <v>88</v>
      </c>
    </row>
    <row r="366" spans="2:65" s="6" customFormat="1" ht="27" customHeight="1">
      <c r="B366" s="16"/>
      <c r="C366" s="99" t="s">
        <v>270</v>
      </c>
      <c r="D366" s="99" t="s">
        <v>99</v>
      </c>
      <c r="E366" s="100" t="s">
        <v>1626</v>
      </c>
      <c r="F366" s="101" t="s">
        <v>1627</v>
      </c>
      <c r="G366" s="102" t="s">
        <v>108</v>
      </c>
      <c r="H366" s="103">
        <v>13</v>
      </c>
      <c r="I366" s="104"/>
      <c r="J366" s="104">
        <f>ROUND($I$366*$H$366,2)</f>
        <v>0</v>
      </c>
      <c r="K366" s="101"/>
      <c r="L366" s="105"/>
      <c r="M366" s="101"/>
      <c r="N366" s="106" t="s">
        <v>25</v>
      </c>
      <c r="O366" s="89">
        <v>0</v>
      </c>
      <c r="P366" s="89">
        <f>$O$366*$H$366</f>
        <v>0</v>
      </c>
      <c r="Q366" s="89">
        <v>0.1</v>
      </c>
      <c r="R366" s="89">
        <f>$Q$366*$H$366</f>
        <v>1.3</v>
      </c>
      <c r="S366" s="89">
        <v>0</v>
      </c>
      <c r="T366" s="90">
        <f>$S$366*$H$366</f>
        <v>0</v>
      </c>
      <c r="AR366" s="40" t="s">
        <v>165</v>
      </c>
      <c r="AT366" s="40" t="s">
        <v>99</v>
      </c>
      <c r="AU366" s="40" t="s">
        <v>38</v>
      </c>
      <c r="AY366" s="6" t="s">
        <v>88</v>
      </c>
      <c r="BE366" s="91">
        <f>IF($N$366="základní",$J$366,0)</f>
        <v>0</v>
      </c>
      <c r="BF366" s="91">
        <f>IF($N$366="snížená",$J$366,0)</f>
        <v>0</v>
      </c>
      <c r="BG366" s="91">
        <f>IF($N$366="zákl. přenesená",$J$366,0)</f>
        <v>0</v>
      </c>
      <c r="BH366" s="91">
        <f>IF($N$366="sníž. přenesená",$J$366,0)</f>
        <v>0</v>
      </c>
      <c r="BI366" s="91">
        <f>IF($N$366="nulová",$J$366,0)</f>
        <v>0</v>
      </c>
      <c r="BJ366" s="40" t="s">
        <v>37</v>
      </c>
      <c r="BK366" s="91">
        <f>ROUND($I$366*$H$366,2)</f>
        <v>0</v>
      </c>
      <c r="BL366" s="40" t="s">
        <v>129</v>
      </c>
      <c r="BM366" s="40" t="s">
        <v>1628</v>
      </c>
    </row>
    <row r="367" spans="2:65" s="6" customFormat="1" ht="27" customHeight="1">
      <c r="B367" s="16"/>
      <c r="C367" s="102" t="s">
        <v>271</v>
      </c>
      <c r="D367" s="102" t="s">
        <v>99</v>
      </c>
      <c r="E367" s="100" t="s">
        <v>1629</v>
      </c>
      <c r="F367" s="101" t="s">
        <v>1630</v>
      </c>
      <c r="G367" s="102" t="s">
        <v>108</v>
      </c>
      <c r="H367" s="103">
        <v>5</v>
      </c>
      <c r="I367" s="104"/>
      <c r="J367" s="104">
        <f>ROUND($I$367*$H$367,2)</f>
        <v>0</v>
      </c>
      <c r="K367" s="101"/>
      <c r="L367" s="105"/>
      <c r="M367" s="101"/>
      <c r="N367" s="106" t="s">
        <v>25</v>
      </c>
      <c r="O367" s="89">
        <v>0</v>
      </c>
      <c r="P367" s="89">
        <f>$O$367*$H$367</f>
        <v>0</v>
      </c>
      <c r="Q367" s="89">
        <v>0.1</v>
      </c>
      <c r="R367" s="89">
        <f>$Q$367*$H$367</f>
        <v>0.5</v>
      </c>
      <c r="S367" s="89">
        <v>0</v>
      </c>
      <c r="T367" s="90">
        <f>$S$367*$H$367</f>
        <v>0</v>
      </c>
      <c r="AR367" s="40" t="s">
        <v>165</v>
      </c>
      <c r="AT367" s="40" t="s">
        <v>99</v>
      </c>
      <c r="AU367" s="40" t="s">
        <v>38</v>
      </c>
      <c r="AY367" s="40" t="s">
        <v>88</v>
      </c>
      <c r="BE367" s="91">
        <f>IF($N$367="základní",$J$367,0)</f>
        <v>0</v>
      </c>
      <c r="BF367" s="91">
        <f>IF($N$367="snížená",$J$367,0)</f>
        <v>0</v>
      </c>
      <c r="BG367" s="91">
        <f>IF($N$367="zákl. přenesená",$J$367,0)</f>
        <v>0</v>
      </c>
      <c r="BH367" s="91">
        <f>IF($N$367="sníž. přenesená",$J$367,0)</f>
        <v>0</v>
      </c>
      <c r="BI367" s="91">
        <f>IF($N$367="nulová",$J$367,0)</f>
        <v>0</v>
      </c>
      <c r="BJ367" s="40" t="s">
        <v>37</v>
      </c>
      <c r="BK367" s="91">
        <f>ROUND($I$367*$H$367,2)</f>
        <v>0</v>
      </c>
      <c r="BL367" s="40" t="s">
        <v>129</v>
      </c>
      <c r="BM367" s="40" t="s">
        <v>1631</v>
      </c>
    </row>
    <row r="368" spans="2:65" s="6" customFormat="1" ht="27" customHeight="1">
      <c r="B368" s="16"/>
      <c r="C368" s="102" t="s">
        <v>272</v>
      </c>
      <c r="D368" s="102" t="s">
        <v>99</v>
      </c>
      <c r="E368" s="100" t="s">
        <v>1632</v>
      </c>
      <c r="F368" s="101" t="s">
        <v>1633</v>
      </c>
      <c r="G368" s="102" t="s">
        <v>108</v>
      </c>
      <c r="H368" s="103">
        <v>6</v>
      </c>
      <c r="I368" s="104"/>
      <c r="J368" s="104">
        <f>ROUND($I$368*$H$368,2)</f>
        <v>0</v>
      </c>
      <c r="K368" s="101"/>
      <c r="L368" s="105"/>
      <c r="M368" s="101"/>
      <c r="N368" s="106" t="s">
        <v>25</v>
      </c>
      <c r="O368" s="89">
        <v>0</v>
      </c>
      <c r="P368" s="89">
        <f>$O$368*$H$368</f>
        <v>0</v>
      </c>
      <c r="Q368" s="89">
        <v>0.03</v>
      </c>
      <c r="R368" s="89">
        <f>$Q$368*$H$368</f>
        <v>0.18</v>
      </c>
      <c r="S368" s="89">
        <v>0</v>
      </c>
      <c r="T368" s="90">
        <f>$S$368*$H$368</f>
        <v>0</v>
      </c>
      <c r="AR368" s="40" t="s">
        <v>165</v>
      </c>
      <c r="AT368" s="40" t="s">
        <v>99</v>
      </c>
      <c r="AU368" s="40" t="s">
        <v>38</v>
      </c>
      <c r="AY368" s="40" t="s">
        <v>88</v>
      </c>
      <c r="BE368" s="91">
        <f>IF($N$368="základní",$J$368,0)</f>
        <v>0</v>
      </c>
      <c r="BF368" s="91">
        <f>IF($N$368="snížená",$J$368,0)</f>
        <v>0</v>
      </c>
      <c r="BG368" s="91">
        <f>IF($N$368="zákl. přenesená",$J$368,0)</f>
        <v>0</v>
      </c>
      <c r="BH368" s="91">
        <f>IF($N$368="sníž. přenesená",$J$368,0)</f>
        <v>0</v>
      </c>
      <c r="BI368" s="91">
        <f>IF($N$368="nulová",$J$368,0)</f>
        <v>0</v>
      </c>
      <c r="BJ368" s="40" t="s">
        <v>37</v>
      </c>
      <c r="BK368" s="91">
        <f>ROUND($I$368*$H$368,2)</f>
        <v>0</v>
      </c>
      <c r="BL368" s="40" t="s">
        <v>129</v>
      </c>
      <c r="BM368" s="40" t="s">
        <v>1634</v>
      </c>
    </row>
    <row r="369" spans="2:65" s="6" customFormat="1" ht="27" customHeight="1">
      <c r="B369" s="16"/>
      <c r="C369" s="102" t="s">
        <v>275</v>
      </c>
      <c r="D369" s="102" t="s">
        <v>99</v>
      </c>
      <c r="E369" s="100" t="s">
        <v>1635</v>
      </c>
      <c r="F369" s="101" t="s">
        <v>1636</v>
      </c>
      <c r="G369" s="102" t="s">
        <v>108</v>
      </c>
      <c r="H369" s="103">
        <v>1</v>
      </c>
      <c r="I369" s="104"/>
      <c r="J369" s="104">
        <f>ROUND($I$369*$H$369,2)</f>
        <v>0</v>
      </c>
      <c r="K369" s="101"/>
      <c r="L369" s="105"/>
      <c r="M369" s="101"/>
      <c r="N369" s="106" t="s">
        <v>25</v>
      </c>
      <c r="O369" s="89">
        <v>0</v>
      </c>
      <c r="P369" s="89">
        <f>$O$369*$H$369</f>
        <v>0</v>
      </c>
      <c r="Q369" s="89">
        <v>7.0000000000000007E-2</v>
      </c>
      <c r="R369" s="89">
        <f>$Q$369*$H$369</f>
        <v>7.0000000000000007E-2</v>
      </c>
      <c r="S369" s="89">
        <v>0</v>
      </c>
      <c r="T369" s="90">
        <f>$S$369*$H$369</f>
        <v>0</v>
      </c>
      <c r="AR369" s="40" t="s">
        <v>165</v>
      </c>
      <c r="AT369" s="40" t="s">
        <v>99</v>
      </c>
      <c r="AU369" s="40" t="s">
        <v>38</v>
      </c>
      <c r="AY369" s="40" t="s">
        <v>88</v>
      </c>
      <c r="BE369" s="91">
        <f>IF($N$369="základní",$J$369,0)</f>
        <v>0</v>
      </c>
      <c r="BF369" s="91">
        <f>IF($N$369="snížená",$J$369,0)</f>
        <v>0</v>
      </c>
      <c r="BG369" s="91">
        <f>IF($N$369="zákl. přenesená",$J$369,0)</f>
        <v>0</v>
      </c>
      <c r="BH369" s="91">
        <f>IF($N$369="sníž. přenesená",$J$369,0)</f>
        <v>0</v>
      </c>
      <c r="BI369" s="91">
        <f>IF($N$369="nulová",$J$369,0)</f>
        <v>0</v>
      </c>
      <c r="BJ369" s="40" t="s">
        <v>37</v>
      </c>
      <c r="BK369" s="91">
        <f>ROUND($I$369*$H$369,2)</f>
        <v>0</v>
      </c>
      <c r="BL369" s="40" t="s">
        <v>129</v>
      </c>
      <c r="BM369" s="40" t="s">
        <v>1637</v>
      </c>
    </row>
    <row r="370" spans="2:65" s="6" customFormat="1" ht="27" customHeight="1">
      <c r="B370" s="16"/>
      <c r="C370" s="102" t="s">
        <v>276</v>
      </c>
      <c r="D370" s="102" t="s">
        <v>99</v>
      </c>
      <c r="E370" s="100" t="s">
        <v>1638</v>
      </c>
      <c r="F370" s="101" t="s">
        <v>1639</v>
      </c>
      <c r="G370" s="102" t="s">
        <v>108</v>
      </c>
      <c r="H370" s="103">
        <v>2</v>
      </c>
      <c r="I370" s="104"/>
      <c r="J370" s="104">
        <f>ROUND($I$370*$H$370,2)</f>
        <v>0</v>
      </c>
      <c r="K370" s="101"/>
      <c r="L370" s="105"/>
      <c r="M370" s="101"/>
      <c r="N370" s="106" t="s">
        <v>25</v>
      </c>
      <c r="O370" s="89">
        <v>0</v>
      </c>
      <c r="P370" s="89">
        <f>$O$370*$H$370</f>
        <v>0</v>
      </c>
      <c r="Q370" s="89">
        <v>7.0000000000000007E-2</v>
      </c>
      <c r="R370" s="89">
        <f>$Q$370*$H$370</f>
        <v>0.14000000000000001</v>
      </c>
      <c r="S370" s="89">
        <v>0</v>
      </c>
      <c r="T370" s="90">
        <f>$S$370*$H$370</f>
        <v>0</v>
      </c>
      <c r="AR370" s="40" t="s">
        <v>165</v>
      </c>
      <c r="AT370" s="40" t="s">
        <v>99</v>
      </c>
      <c r="AU370" s="40" t="s">
        <v>38</v>
      </c>
      <c r="AY370" s="40" t="s">
        <v>88</v>
      </c>
      <c r="BE370" s="91">
        <f>IF($N$370="základní",$J$370,0)</f>
        <v>0</v>
      </c>
      <c r="BF370" s="91">
        <f>IF($N$370="snížená",$J$370,0)</f>
        <v>0</v>
      </c>
      <c r="BG370" s="91">
        <f>IF($N$370="zákl. přenesená",$J$370,0)</f>
        <v>0</v>
      </c>
      <c r="BH370" s="91">
        <f>IF($N$370="sníž. přenesená",$J$370,0)</f>
        <v>0</v>
      </c>
      <c r="BI370" s="91">
        <f>IF($N$370="nulová",$J$370,0)</f>
        <v>0</v>
      </c>
      <c r="BJ370" s="40" t="s">
        <v>37</v>
      </c>
      <c r="BK370" s="91">
        <f>ROUND($I$370*$H$370,2)</f>
        <v>0</v>
      </c>
      <c r="BL370" s="40" t="s">
        <v>129</v>
      </c>
      <c r="BM370" s="40" t="s">
        <v>1640</v>
      </c>
    </row>
    <row r="371" spans="2:65" s="6" customFormat="1" ht="27" customHeight="1">
      <c r="B371" s="16"/>
      <c r="C371" s="102" t="s">
        <v>277</v>
      </c>
      <c r="D371" s="102" t="s">
        <v>99</v>
      </c>
      <c r="E371" s="100" t="s">
        <v>1641</v>
      </c>
      <c r="F371" s="101" t="s">
        <v>1642</v>
      </c>
      <c r="G371" s="102" t="s">
        <v>108</v>
      </c>
      <c r="H371" s="103">
        <v>1</v>
      </c>
      <c r="I371" s="104"/>
      <c r="J371" s="104">
        <f>ROUND($I$371*$H$371,2)</f>
        <v>0</v>
      </c>
      <c r="K371" s="101"/>
      <c r="L371" s="105"/>
      <c r="M371" s="101"/>
      <c r="N371" s="106" t="s">
        <v>25</v>
      </c>
      <c r="O371" s="89">
        <v>0</v>
      </c>
      <c r="P371" s="89">
        <f>$O$371*$H$371</f>
        <v>0</v>
      </c>
      <c r="Q371" s="89">
        <v>4.4999999999999998E-2</v>
      </c>
      <c r="R371" s="89">
        <f>$Q$371*$H$371</f>
        <v>4.4999999999999998E-2</v>
      </c>
      <c r="S371" s="89">
        <v>0</v>
      </c>
      <c r="T371" s="90">
        <f>$S$371*$H$371</f>
        <v>0</v>
      </c>
      <c r="AR371" s="40" t="s">
        <v>165</v>
      </c>
      <c r="AT371" s="40" t="s">
        <v>99</v>
      </c>
      <c r="AU371" s="40" t="s">
        <v>38</v>
      </c>
      <c r="AY371" s="40" t="s">
        <v>88</v>
      </c>
      <c r="BE371" s="91">
        <f>IF($N$371="základní",$J$371,0)</f>
        <v>0</v>
      </c>
      <c r="BF371" s="91">
        <f>IF($N$371="snížená",$J$371,0)</f>
        <v>0</v>
      </c>
      <c r="BG371" s="91">
        <f>IF($N$371="zákl. přenesená",$J$371,0)</f>
        <v>0</v>
      </c>
      <c r="BH371" s="91">
        <f>IF($N$371="sníž. přenesená",$J$371,0)</f>
        <v>0</v>
      </c>
      <c r="BI371" s="91">
        <f>IF($N$371="nulová",$J$371,0)</f>
        <v>0</v>
      </c>
      <c r="BJ371" s="40" t="s">
        <v>37</v>
      </c>
      <c r="BK371" s="91">
        <f>ROUND($I$371*$H$371,2)</f>
        <v>0</v>
      </c>
      <c r="BL371" s="40" t="s">
        <v>129</v>
      </c>
      <c r="BM371" s="40" t="s">
        <v>1643</v>
      </c>
    </row>
    <row r="372" spans="2:65" s="6" customFormat="1" ht="27" customHeight="1">
      <c r="B372" s="16"/>
      <c r="C372" s="102" t="s">
        <v>278</v>
      </c>
      <c r="D372" s="102" t="s">
        <v>99</v>
      </c>
      <c r="E372" s="100" t="s">
        <v>1644</v>
      </c>
      <c r="F372" s="101" t="s">
        <v>1645</v>
      </c>
      <c r="G372" s="102" t="s">
        <v>108</v>
      </c>
      <c r="H372" s="103">
        <v>1</v>
      </c>
      <c r="I372" s="104"/>
      <c r="J372" s="104">
        <f>ROUND($I$372*$H$372,2)</f>
        <v>0</v>
      </c>
      <c r="K372" s="101"/>
      <c r="L372" s="105"/>
      <c r="M372" s="101"/>
      <c r="N372" s="106" t="s">
        <v>25</v>
      </c>
      <c r="O372" s="89">
        <v>0</v>
      </c>
      <c r="P372" s="89">
        <f>$O$372*$H$372</f>
        <v>0</v>
      </c>
      <c r="Q372" s="89">
        <v>6.5000000000000002E-2</v>
      </c>
      <c r="R372" s="89">
        <f>$Q$372*$H$372</f>
        <v>6.5000000000000002E-2</v>
      </c>
      <c r="S372" s="89">
        <v>0</v>
      </c>
      <c r="T372" s="90">
        <f>$S$372*$H$372</f>
        <v>0</v>
      </c>
      <c r="AR372" s="40" t="s">
        <v>165</v>
      </c>
      <c r="AT372" s="40" t="s">
        <v>99</v>
      </c>
      <c r="AU372" s="40" t="s">
        <v>38</v>
      </c>
      <c r="AY372" s="40" t="s">
        <v>88</v>
      </c>
      <c r="BE372" s="91">
        <f>IF($N$372="základní",$J$372,0)</f>
        <v>0</v>
      </c>
      <c r="BF372" s="91">
        <f>IF($N$372="snížená",$J$372,0)</f>
        <v>0</v>
      </c>
      <c r="BG372" s="91">
        <f>IF($N$372="zákl. přenesená",$J$372,0)</f>
        <v>0</v>
      </c>
      <c r="BH372" s="91">
        <f>IF($N$372="sníž. přenesená",$J$372,0)</f>
        <v>0</v>
      </c>
      <c r="BI372" s="91">
        <f>IF($N$372="nulová",$J$372,0)</f>
        <v>0</v>
      </c>
      <c r="BJ372" s="40" t="s">
        <v>37</v>
      </c>
      <c r="BK372" s="91">
        <f>ROUND($I$372*$H$372,2)</f>
        <v>0</v>
      </c>
      <c r="BL372" s="40" t="s">
        <v>129</v>
      </c>
      <c r="BM372" s="40" t="s">
        <v>1646</v>
      </c>
    </row>
    <row r="373" spans="2:65" s="6" customFormat="1" ht="27" customHeight="1">
      <c r="B373" s="16"/>
      <c r="C373" s="102" t="s">
        <v>279</v>
      </c>
      <c r="D373" s="102" t="s">
        <v>99</v>
      </c>
      <c r="E373" s="100" t="s">
        <v>1647</v>
      </c>
      <c r="F373" s="101" t="s">
        <v>1648</v>
      </c>
      <c r="G373" s="102" t="s">
        <v>108</v>
      </c>
      <c r="H373" s="103">
        <v>1</v>
      </c>
      <c r="I373" s="104"/>
      <c r="J373" s="104">
        <f>ROUND($I$373*$H$373,2)</f>
        <v>0</v>
      </c>
      <c r="K373" s="101"/>
      <c r="L373" s="105"/>
      <c r="M373" s="101"/>
      <c r="N373" s="106" t="s">
        <v>25</v>
      </c>
      <c r="O373" s="89">
        <v>0</v>
      </c>
      <c r="P373" s="89">
        <f>$O$373*$H$373</f>
        <v>0</v>
      </c>
      <c r="Q373" s="89">
        <v>6.5000000000000002E-2</v>
      </c>
      <c r="R373" s="89">
        <f>$Q$373*$H$373</f>
        <v>6.5000000000000002E-2</v>
      </c>
      <c r="S373" s="89">
        <v>0</v>
      </c>
      <c r="T373" s="90">
        <f>$S$373*$H$373</f>
        <v>0</v>
      </c>
      <c r="AR373" s="40" t="s">
        <v>165</v>
      </c>
      <c r="AT373" s="40" t="s">
        <v>99</v>
      </c>
      <c r="AU373" s="40" t="s">
        <v>38</v>
      </c>
      <c r="AY373" s="40" t="s">
        <v>88</v>
      </c>
      <c r="BE373" s="91">
        <f>IF($N$373="základní",$J$373,0)</f>
        <v>0</v>
      </c>
      <c r="BF373" s="91">
        <f>IF($N$373="snížená",$J$373,0)</f>
        <v>0</v>
      </c>
      <c r="BG373" s="91">
        <f>IF($N$373="zákl. přenesená",$J$373,0)</f>
        <v>0</v>
      </c>
      <c r="BH373" s="91">
        <f>IF($N$373="sníž. přenesená",$J$373,0)</f>
        <v>0</v>
      </c>
      <c r="BI373" s="91">
        <f>IF($N$373="nulová",$J$373,0)</f>
        <v>0</v>
      </c>
      <c r="BJ373" s="40" t="s">
        <v>37</v>
      </c>
      <c r="BK373" s="91">
        <f>ROUND($I$373*$H$373,2)</f>
        <v>0</v>
      </c>
      <c r="BL373" s="40" t="s">
        <v>129</v>
      </c>
      <c r="BM373" s="40" t="s">
        <v>1649</v>
      </c>
    </row>
    <row r="374" spans="2:65" s="6" customFormat="1" ht="27" customHeight="1">
      <c r="B374" s="16"/>
      <c r="C374" s="102" t="s">
        <v>281</v>
      </c>
      <c r="D374" s="102" t="s">
        <v>99</v>
      </c>
      <c r="E374" s="100" t="s">
        <v>1650</v>
      </c>
      <c r="F374" s="101" t="s">
        <v>1651</v>
      </c>
      <c r="G374" s="102" t="s">
        <v>108</v>
      </c>
      <c r="H374" s="103">
        <v>2</v>
      </c>
      <c r="I374" s="104"/>
      <c r="J374" s="104">
        <f>ROUND($I$374*$H$374,2)</f>
        <v>0</v>
      </c>
      <c r="K374" s="101"/>
      <c r="L374" s="105"/>
      <c r="M374" s="101"/>
      <c r="N374" s="106" t="s">
        <v>25</v>
      </c>
      <c r="O374" s="89">
        <v>0</v>
      </c>
      <c r="P374" s="89">
        <f>$O$374*$H$374</f>
        <v>0</v>
      </c>
      <c r="Q374" s="89">
        <v>6.5000000000000002E-2</v>
      </c>
      <c r="R374" s="89">
        <f>$Q$374*$H$374</f>
        <v>0.13</v>
      </c>
      <c r="S374" s="89">
        <v>0</v>
      </c>
      <c r="T374" s="90">
        <f>$S$374*$H$374</f>
        <v>0</v>
      </c>
      <c r="AR374" s="40" t="s">
        <v>165</v>
      </c>
      <c r="AT374" s="40" t="s">
        <v>99</v>
      </c>
      <c r="AU374" s="40" t="s">
        <v>38</v>
      </c>
      <c r="AY374" s="40" t="s">
        <v>88</v>
      </c>
      <c r="BE374" s="91">
        <f>IF($N$374="základní",$J$374,0)</f>
        <v>0</v>
      </c>
      <c r="BF374" s="91">
        <f>IF($N$374="snížená",$J$374,0)</f>
        <v>0</v>
      </c>
      <c r="BG374" s="91">
        <f>IF($N$374="zákl. přenesená",$J$374,0)</f>
        <v>0</v>
      </c>
      <c r="BH374" s="91">
        <f>IF($N$374="sníž. přenesená",$J$374,0)</f>
        <v>0</v>
      </c>
      <c r="BI374" s="91">
        <f>IF($N$374="nulová",$J$374,0)</f>
        <v>0</v>
      </c>
      <c r="BJ374" s="40" t="s">
        <v>37</v>
      </c>
      <c r="BK374" s="91">
        <f>ROUND($I$374*$H$374,2)</f>
        <v>0</v>
      </c>
      <c r="BL374" s="40" t="s">
        <v>129</v>
      </c>
      <c r="BM374" s="40" t="s">
        <v>1652</v>
      </c>
    </row>
    <row r="375" spans="2:65" s="6" customFormat="1" ht="15.75" customHeight="1">
      <c r="B375" s="16"/>
      <c r="C375" s="84" t="s">
        <v>286</v>
      </c>
      <c r="D375" s="84" t="s">
        <v>90</v>
      </c>
      <c r="E375" s="82" t="s">
        <v>381</v>
      </c>
      <c r="F375" s="83" t="s">
        <v>382</v>
      </c>
      <c r="G375" s="84" t="s">
        <v>209</v>
      </c>
      <c r="H375" s="85">
        <v>1</v>
      </c>
      <c r="I375" s="86"/>
      <c r="J375" s="86">
        <f>ROUND($I$375*$H$375,2)</f>
        <v>0</v>
      </c>
      <c r="K375" s="83"/>
      <c r="L375" s="16"/>
      <c r="M375" s="87"/>
      <c r="N375" s="88" t="s">
        <v>25</v>
      </c>
      <c r="O375" s="89">
        <v>1.907</v>
      </c>
      <c r="P375" s="89">
        <f>$O$375*$H$375</f>
        <v>1.907</v>
      </c>
      <c r="Q375" s="89">
        <v>4.4999999999999998E-2</v>
      </c>
      <c r="R375" s="89">
        <f>$Q$375*$H$375</f>
        <v>4.4999999999999998E-2</v>
      </c>
      <c r="S375" s="89">
        <v>0</v>
      </c>
      <c r="T375" s="90">
        <f>$S$375*$H$375</f>
        <v>0</v>
      </c>
      <c r="AR375" s="40" t="s">
        <v>129</v>
      </c>
      <c r="AT375" s="40" t="s">
        <v>90</v>
      </c>
      <c r="AU375" s="40" t="s">
        <v>38</v>
      </c>
      <c r="AY375" s="40" t="s">
        <v>88</v>
      </c>
      <c r="BE375" s="91">
        <f>IF($N$375="základní",$J$375,0)</f>
        <v>0</v>
      </c>
      <c r="BF375" s="91">
        <f>IF($N$375="snížená",$J$375,0)</f>
        <v>0</v>
      </c>
      <c r="BG375" s="91">
        <f>IF($N$375="zákl. přenesená",$J$375,0)</f>
        <v>0</v>
      </c>
      <c r="BH375" s="91">
        <f>IF($N$375="sníž. přenesená",$J$375,0)</f>
        <v>0</v>
      </c>
      <c r="BI375" s="91">
        <f>IF($N$375="nulová",$J$375,0)</f>
        <v>0</v>
      </c>
      <c r="BJ375" s="40" t="s">
        <v>37</v>
      </c>
      <c r="BK375" s="91">
        <f>ROUND($I$375*$H$375,2)</f>
        <v>0</v>
      </c>
      <c r="BL375" s="40" t="s">
        <v>129</v>
      </c>
      <c r="BM375" s="40" t="s">
        <v>1653</v>
      </c>
    </row>
    <row r="376" spans="2:65" s="6" customFormat="1" ht="15.75" customHeight="1">
      <c r="B376" s="16"/>
      <c r="C376" s="84" t="s">
        <v>289</v>
      </c>
      <c r="D376" s="84" t="s">
        <v>90</v>
      </c>
      <c r="E376" s="82" t="s">
        <v>384</v>
      </c>
      <c r="F376" s="83" t="s">
        <v>385</v>
      </c>
      <c r="G376" s="84" t="s">
        <v>93</v>
      </c>
      <c r="H376" s="85">
        <v>7.9379999999999997</v>
      </c>
      <c r="I376" s="86"/>
      <c r="J376" s="86">
        <f>ROUND($I$376*$H$376,2)</f>
        <v>0</v>
      </c>
      <c r="K376" s="83"/>
      <c r="L376" s="16"/>
      <c r="M376" s="87"/>
      <c r="N376" s="88" t="s">
        <v>25</v>
      </c>
      <c r="O376" s="89">
        <v>0.34100000000000003</v>
      </c>
      <c r="P376" s="89">
        <f>$O$376*$H$376</f>
        <v>2.706858</v>
      </c>
      <c r="Q376" s="89">
        <v>1.0300000000000001E-3</v>
      </c>
      <c r="R376" s="89">
        <f>$Q$376*$H$376</f>
        <v>8.1761400000000001E-3</v>
      </c>
      <c r="S376" s="89">
        <v>3.1E-2</v>
      </c>
      <c r="T376" s="90">
        <f>$S$376*$H$376</f>
        <v>0.24607799999999999</v>
      </c>
      <c r="AR376" s="40" t="s">
        <v>129</v>
      </c>
      <c r="AT376" s="40" t="s">
        <v>90</v>
      </c>
      <c r="AU376" s="40" t="s">
        <v>38</v>
      </c>
      <c r="AY376" s="40" t="s">
        <v>88</v>
      </c>
      <c r="BE376" s="91">
        <f>IF($N$376="základní",$J$376,0)</f>
        <v>0</v>
      </c>
      <c r="BF376" s="91">
        <f>IF($N$376="snížená",$J$376,0)</f>
        <v>0</v>
      </c>
      <c r="BG376" s="91">
        <f>IF($N$376="zákl. přenesená",$J$376,0)</f>
        <v>0</v>
      </c>
      <c r="BH376" s="91">
        <f>IF($N$376="sníž. přenesená",$J$376,0)</f>
        <v>0</v>
      </c>
      <c r="BI376" s="91">
        <f>IF($N$376="nulová",$J$376,0)</f>
        <v>0</v>
      </c>
      <c r="BJ376" s="40" t="s">
        <v>37</v>
      </c>
      <c r="BK376" s="91">
        <f>ROUND($I$376*$H$376,2)</f>
        <v>0</v>
      </c>
      <c r="BL376" s="40" t="s">
        <v>129</v>
      </c>
      <c r="BM376" s="40" t="s">
        <v>1654</v>
      </c>
    </row>
    <row r="377" spans="2:65" s="6" customFormat="1" ht="15.75" customHeight="1">
      <c r="B377" s="92"/>
      <c r="D377" s="93" t="s">
        <v>95</v>
      </c>
      <c r="E377" s="94"/>
      <c r="F377" s="94" t="s">
        <v>1488</v>
      </c>
      <c r="H377" s="95">
        <v>7.9379999999999997</v>
      </c>
      <c r="L377" s="92"/>
      <c r="M377" s="96"/>
      <c r="T377" s="97"/>
      <c r="AT377" s="98" t="s">
        <v>95</v>
      </c>
      <c r="AU377" s="98" t="s">
        <v>38</v>
      </c>
      <c r="AV377" s="98" t="s">
        <v>38</v>
      </c>
      <c r="AW377" s="98" t="s">
        <v>52</v>
      </c>
      <c r="AX377" s="98" t="s">
        <v>36</v>
      </c>
      <c r="AY377" s="98" t="s">
        <v>88</v>
      </c>
    </row>
    <row r="378" spans="2:65" s="6" customFormat="1" ht="15.75" customHeight="1">
      <c r="B378" s="16"/>
      <c r="C378" s="81" t="s">
        <v>290</v>
      </c>
      <c r="D378" s="81" t="s">
        <v>90</v>
      </c>
      <c r="E378" s="82" t="s">
        <v>387</v>
      </c>
      <c r="F378" s="83" t="s">
        <v>388</v>
      </c>
      <c r="G378" s="84" t="s">
        <v>93</v>
      </c>
      <c r="H378" s="85">
        <v>112.73099999999999</v>
      </c>
      <c r="I378" s="86"/>
      <c r="J378" s="86">
        <f>ROUND($I$378*$H$378,2)</f>
        <v>0</v>
      </c>
      <c r="K378" s="83"/>
      <c r="L378" s="16"/>
      <c r="M378" s="87"/>
      <c r="N378" s="88" t="s">
        <v>25</v>
      </c>
      <c r="O378" s="89">
        <v>0.29299999999999998</v>
      </c>
      <c r="P378" s="89">
        <f>$O$378*$H$378</f>
        <v>33.030182999999994</v>
      </c>
      <c r="Q378" s="89">
        <v>9.3999999999999997E-4</v>
      </c>
      <c r="R378" s="89">
        <f>$Q$378*$H$378</f>
        <v>0.10596713999999999</v>
      </c>
      <c r="S378" s="89">
        <v>2.7E-2</v>
      </c>
      <c r="T378" s="90">
        <f>$S$378*$H$378</f>
        <v>3.0437369999999997</v>
      </c>
      <c r="AR378" s="40" t="s">
        <v>129</v>
      </c>
      <c r="AT378" s="40" t="s">
        <v>90</v>
      </c>
      <c r="AU378" s="40" t="s">
        <v>38</v>
      </c>
      <c r="AY378" s="6" t="s">
        <v>88</v>
      </c>
      <c r="BE378" s="91">
        <f>IF($N$378="základní",$J$378,0)</f>
        <v>0</v>
      </c>
      <c r="BF378" s="91">
        <f>IF($N$378="snížená",$J$378,0)</f>
        <v>0</v>
      </c>
      <c r="BG378" s="91">
        <f>IF($N$378="zákl. přenesená",$J$378,0)</f>
        <v>0</v>
      </c>
      <c r="BH378" s="91">
        <f>IF($N$378="sníž. přenesená",$J$378,0)</f>
        <v>0</v>
      </c>
      <c r="BI378" s="91">
        <f>IF($N$378="nulová",$J$378,0)</f>
        <v>0</v>
      </c>
      <c r="BJ378" s="40" t="s">
        <v>37</v>
      </c>
      <c r="BK378" s="91">
        <f>ROUND($I$378*$H$378,2)</f>
        <v>0</v>
      </c>
      <c r="BL378" s="40" t="s">
        <v>129</v>
      </c>
      <c r="BM378" s="40" t="s">
        <v>1655</v>
      </c>
    </row>
    <row r="379" spans="2:65" s="6" customFormat="1" ht="15.75" customHeight="1">
      <c r="B379" s="92"/>
      <c r="D379" s="93" t="s">
        <v>95</v>
      </c>
      <c r="E379" s="94"/>
      <c r="F379" s="94" t="s">
        <v>1486</v>
      </c>
      <c r="H379" s="95">
        <v>63.238500000000002</v>
      </c>
      <c r="L379" s="92"/>
      <c r="M379" s="96"/>
      <c r="T379" s="97"/>
      <c r="AT379" s="98" t="s">
        <v>95</v>
      </c>
      <c r="AU379" s="98" t="s">
        <v>38</v>
      </c>
      <c r="AV379" s="98" t="s">
        <v>38</v>
      </c>
      <c r="AW379" s="98" t="s">
        <v>52</v>
      </c>
      <c r="AX379" s="98" t="s">
        <v>36</v>
      </c>
      <c r="AY379" s="98" t="s">
        <v>88</v>
      </c>
    </row>
    <row r="380" spans="2:65" s="6" customFormat="1" ht="15.75" customHeight="1">
      <c r="B380" s="92"/>
      <c r="D380" s="107" t="s">
        <v>95</v>
      </c>
      <c r="E380" s="98"/>
      <c r="F380" s="94" t="s">
        <v>1487</v>
      </c>
      <c r="H380" s="95">
        <v>24.322500000000002</v>
      </c>
      <c r="L380" s="92"/>
      <c r="M380" s="96"/>
      <c r="T380" s="97"/>
      <c r="AT380" s="98" t="s">
        <v>95</v>
      </c>
      <c r="AU380" s="98" t="s">
        <v>38</v>
      </c>
      <c r="AV380" s="98" t="s">
        <v>38</v>
      </c>
      <c r="AW380" s="98" t="s">
        <v>52</v>
      </c>
      <c r="AX380" s="98" t="s">
        <v>36</v>
      </c>
      <c r="AY380" s="98" t="s">
        <v>88</v>
      </c>
    </row>
    <row r="381" spans="2:65" s="6" customFormat="1" ht="15.75" customHeight="1">
      <c r="B381" s="92"/>
      <c r="D381" s="107" t="s">
        <v>95</v>
      </c>
      <c r="E381" s="98"/>
      <c r="F381" s="94" t="s">
        <v>1489</v>
      </c>
      <c r="H381" s="95">
        <v>3.45</v>
      </c>
      <c r="L381" s="92"/>
      <c r="M381" s="96"/>
      <c r="T381" s="97"/>
      <c r="AT381" s="98" t="s">
        <v>95</v>
      </c>
      <c r="AU381" s="98" t="s">
        <v>38</v>
      </c>
      <c r="AV381" s="98" t="s">
        <v>38</v>
      </c>
      <c r="AW381" s="98" t="s">
        <v>52</v>
      </c>
      <c r="AX381" s="98" t="s">
        <v>36</v>
      </c>
      <c r="AY381" s="98" t="s">
        <v>88</v>
      </c>
    </row>
    <row r="382" spans="2:65" s="6" customFormat="1" ht="15.75" customHeight="1">
      <c r="B382" s="92"/>
      <c r="D382" s="107" t="s">
        <v>95</v>
      </c>
      <c r="E382" s="98"/>
      <c r="F382" s="94" t="s">
        <v>1490</v>
      </c>
      <c r="H382" s="95">
        <v>7.05</v>
      </c>
      <c r="L382" s="92"/>
      <c r="M382" s="96"/>
      <c r="T382" s="97"/>
      <c r="AT382" s="98" t="s">
        <v>95</v>
      </c>
      <c r="AU382" s="98" t="s">
        <v>38</v>
      </c>
      <c r="AV382" s="98" t="s">
        <v>38</v>
      </c>
      <c r="AW382" s="98" t="s">
        <v>52</v>
      </c>
      <c r="AX382" s="98" t="s">
        <v>36</v>
      </c>
      <c r="AY382" s="98" t="s">
        <v>88</v>
      </c>
    </row>
    <row r="383" spans="2:65" s="6" customFormat="1" ht="15.75" customHeight="1">
      <c r="B383" s="92"/>
      <c r="D383" s="107" t="s">
        <v>95</v>
      </c>
      <c r="E383" s="98"/>
      <c r="F383" s="94" t="s">
        <v>1491</v>
      </c>
      <c r="H383" s="95">
        <v>2.25</v>
      </c>
      <c r="L383" s="92"/>
      <c r="M383" s="96"/>
      <c r="T383" s="97"/>
      <c r="AT383" s="98" t="s">
        <v>95</v>
      </c>
      <c r="AU383" s="98" t="s">
        <v>38</v>
      </c>
      <c r="AV383" s="98" t="s">
        <v>38</v>
      </c>
      <c r="AW383" s="98" t="s">
        <v>52</v>
      </c>
      <c r="AX383" s="98" t="s">
        <v>36</v>
      </c>
      <c r="AY383" s="98" t="s">
        <v>88</v>
      </c>
    </row>
    <row r="384" spans="2:65" s="6" customFormat="1" ht="15.75" customHeight="1">
      <c r="B384" s="92"/>
      <c r="D384" s="107" t="s">
        <v>95</v>
      </c>
      <c r="E384" s="98"/>
      <c r="F384" s="94" t="s">
        <v>1492</v>
      </c>
      <c r="H384" s="95">
        <v>3.105</v>
      </c>
      <c r="L384" s="92"/>
      <c r="M384" s="96"/>
      <c r="T384" s="97"/>
      <c r="AT384" s="98" t="s">
        <v>95</v>
      </c>
      <c r="AU384" s="98" t="s">
        <v>38</v>
      </c>
      <c r="AV384" s="98" t="s">
        <v>38</v>
      </c>
      <c r="AW384" s="98" t="s">
        <v>52</v>
      </c>
      <c r="AX384" s="98" t="s">
        <v>36</v>
      </c>
      <c r="AY384" s="98" t="s">
        <v>88</v>
      </c>
    </row>
    <row r="385" spans="2:65" s="6" customFormat="1" ht="15.75" customHeight="1">
      <c r="B385" s="92"/>
      <c r="D385" s="107" t="s">
        <v>95</v>
      </c>
      <c r="E385" s="98"/>
      <c r="F385" s="94" t="s">
        <v>1492</v>
      </c>
      <c r="H385" s="95">
        <v>3.105</v>
      </c>
      <c r="L385" s="92"/>
      <c r="M385" s="96"/>
      <c r="T385" s="97"/>
      <c r="AT385" s="98" t="s">
        <v>95</v>
      </c>
      <c r="AU385" s="98" t="s">
        <v>38</v>
      </c>
      <c r="AV385" s="98" t="s">
        <v>38</v>
      </c>
      <c r="AW385" s="98" t="s">
        <v>52</v>
      </c>
      <c r="AX385" s="98" t="s">
        <v>36</v>
      </c>
      <c r="AY385" s="98" t="s">
        <v>88</v>
      </c>
    </row>
    <row r="386" spans="2:65" s="6" customFormat="1" ht="15.75" customHeight="1">
      <c r="B386" s="92"/>
      <c r="D386" s="107" t="s">
        <v>95</v>
      </c>
      <c r="E386" s="98"/>
      <c r="F386" s="94" t="s">
        <v>1493</v>
      </c>
      <c r="H386" s="95">
        <v>6.21</v>
      </c>
      <c r="L386" s="92"/>
      <c r="M386" s="96"/>
      <c r="T386" s="97"/>
      <c r="AT386" s="98" t="s">
        <v>95</v>
      </c>
      <c r="AU386" s="98" t="s">
        <v>38</v>
      </c>
      <c r="AV386" s="98" t="s">
        <v>38</v>
      </c>
      <c r="AW386" s="98" t="s">
        <v>52</v>
      </c>
      <c r="AX386" s="98" t="s">
        <v>36</v>
      </c>
      <c r="AY386" s="98" t="s">
        <v>88</v>
      </c>
    </row>
    <row r="387" spans="2:65" s="6" customFormat="1" ht="15.75" customHeight="1">
      <c r="B387" s="16"/>
      <c r="C387" s="81" t="s">
        <v>291</v>
      </c>
      <c r="D387" s="81" t="s">
        <v>90</v>
      </c>
      <c r="E387" s="82" t="s">
        <v>1231</v>
      </c>
      <c r="F387" s="83" t="s">
        <v>1232</v>
      </c>
      <c r="G387" s="84" t="s">
        <v>93</v>
      </c>
      <c r="H387" s="85">
        <v>7.2</v>
      </c>
      <c r="I387" s="86"/>
      <c r="J387" s="86">
        <f>ROUND($I$387*$H$387,2)</f>
        <v>0</v>
      </c>
      <c r="K387" s="83"/>
      <c r="L387" s="16"/>
      <c r="M387" s="87"/>
      <c r="N387" s="88" t="s">
        <v>25</v>
      </c>
      <c r="O387" s="89">
        <v>0.55300000000000005</v>
      </c>
      <c r="P387" s="89">
        <f>$O$387*$H$387</f>
        <v>3.9816000000000003</v>
      </c>
      <c r="Q387" s="89">
        <v>1.0300000000000001E-3</v>
      </c>
      <c r="R387" s="89">
        <f>$Q$387*$H$387</f>
        <v>7.4160000000000007E-3</v>
      </c>
      <c r="S387" s="89">
        <v>8.4799999999999997E-3</v>
      </c>
      <c r="T387" s="90">
        <f>$S$387*$H$387</f>
        <v>6.1055999999999999E-2</v>
      </c>
      <c r="AR387" s="40" t="s">
        <v>129</v>
      </c>
      <c r="AT387" s="40" t="s">
        <v>90</v>
      </c>
      <c r="AU387" s="40" t="s">
        <v>38</v>
      </c>
      <c r="AY387" s="6" t="s">
        <v>88</v>
      </c>
      <c r="BE387" s="91">
        <f>IF($N$387="základní",$J$387,0)</f>
        <v>0</v>
      </c>
      <c r="BF387" s="91">
        <f>IF($N$387="snížená",$J$387,0)</f>
        <v>0</v>
      </c>
      <c r="BG387" s="91">
        <f>IF($N$387="zákl. přenesená",$J$387,0)</f>
        <v>0</v>
      </c>
      <c r="BH387" s="91">
        <f>IF($N$387="sníž. přenesená",$J$387,0)</f>
        <v>0</v>
      </c>
      <c r="BI387" s="91">
        <f>IF($N$387="nulová",$J$387,0)</f>
        <v>0</v>
      </c>
      <c r="BJ387" s="40" t="s">
        <v>37</v>
      </c>
      <c r="BK387" s="91">
        <f>ROUND($I$387*$H$387,2)</f>
        <v>0</v>
      </c>
      <c r="BL387" s="40" t="s">
        <v>129</v>
      </c>
      <c r="BM387" s="40" t="s">
        <v>1656</v>
      </c>
    </row>
    <row r="388" spans="2:65" s="6" customFormat="1" ht="15.75" customHeight="1">
      <c r="B388" s="92"/>
      <c r="D388" s="93" t="s">
        <v>95</v>
      </c>
      <c r="E388" s="94"/>
      <c r="F388" s="94" t="s">
        <v>1657</v>
      </c>
      <c r="H388" s="95">
        <v>7.2</v>
      </c>
      <c r="L388" s="92"/>
      <c r="M388" s="96"/>
      <c r="T388" s="97"/>
      <c r="AT388" s="98" t="s">
        <v>95</v>
      </c>
      <c r="AU388" s="98" t="s">
        <v>38</v>
      </c>
      <c r="AV388" s="98" t="s">
        <v>38</v>
      </c>
      <c r="AW388" s="98" t="s">
        <v>52</v>
      </c>
      <c r="AX388" s="98" t="s">
        <v>36</v>
      </c>
      <c r="AY388" s="98" t="s">
        <v>88</v>
      </c>
    </row>
    <row r="389" spans="2:65" s="6" customFormat="1" ht="15.75" customHeight="1">
      <c r="B389" s="16"/>
      <c r="C389" s="81" t="s">
        <v>292</v>
      </c>
      <c r="D389" s="81" t="s">
        <v>90</v>
      </c>
      <c r="E389" s="82" t="s">
        <v>410</v>
      </c>
      <c r="F389" s="83" t="s">
        <v>411</v>
      </c>
      <c r="G389" s="84" t="s">
        <v>108</v>
      </c>
      <c r="H389" s="85">
        <v>6</v>
      </c>
      <c r="I389" s="86"/>
      <c r="J389" s="86">
        <f>ROUND($I$389*$H$389,2)</f>
        <v>0</v>
      </c>
      <c r="K389" s="83"/>
      <c r="L389" s="16"/>
      <c r="M389" s="87"/>
      <c r="N389" s="88" t="s">
        <v>25</v>
      </c>
      <c r="O389" s="89">
        <v>0.52100000000000002</v>
      </c>
      <c r="P389" s="89">
        <f>$O$389*$H$389</f>
        <v>3.1260000000000003</v>
      </c>
      <c r="Q389" s="89">
        <v>0</v>
      </c>
      <c r="R389" s="89">
        <f>$Q$389*$H$389</f>
        <v>0</v>
      </c>
      <c r="S389" s="89">
        <v>0</v>
      </c>
      <c r="T389" s="90">
        <f>$S$389*$H$389</f>
        <v>0</v>
      </c>
      <c r="AR389" s="40" t="s">
        <v>129</v>
      </c>
      <c r="AT389" s="40" t="s">
        <v>90</v>
      </c>
      <c r="AU389" s="40" t="s">
        <v>38</v>
      </c>
      <c r="AY389" s="6" t="s">
        <v>88</v>
      </c>
      <c r="BE389" s="91">
        <f>IF($N$389="základní",$J$389,0)</f>
        <v>0</v>
      </c>
      <c r="BF389" s="91">
        <f>IF($N$389="snížená",$J$389,0)</f>
        <v>0</v>
      </c>
      <c r="BG389" s="91">
        <f>IF($N$389="zákl. přenesená",$J$389,0)</f>
        <v>0</v>
      </c>
      <c r="BH389" s="91">
        <f>IF($N$389="sníž. přenesená",$J$389,0)</f>
        <v>0</v>
      </c>
      <c r="BI389" s="91">
        <f>IF($N$389="nulová",$J$389,0)</f>
        <v>0</v>
      </c>
      <c r="BJ389" s="40" t="s">
        <v>37</v>
      </c>
      <c r="BK389" s="91">
        <f>ROUND($I$389*$H$389,2)</f>
        <v>0</v>
      </c>
      <c r="BL389" s="40" t="s">
        <v>129</v>
      </c>
      <c r="BM389" s="40" t="s">
        <v>1658</v>
      </c>
    </row>
    <row r="390" spans="2:65" s="6" customFormat="1" ht="15.75" customHeight="1">
      <c r="B390" s="92"/>
      <c r="D390" s="93" t="s">
        <v>95</v>
      </c>
      <c r="E390" s="94"/>
      <c r="F390" s="94" t="s">
        <v>1659</v>
      </c>
      <c r="H390" s="95">
        <v>6</v>
      </c>
      <c r="L390" s="92"/>
      <c r="M390" s="96"/>
      <c r="T390" s="97"/>
      <c r="AT390" s="98" t="s">
        <v>95</v>
      </c>
      <c r="AU390" s="98" t="s">
        <v>38</v>
      </c>
      <c r="AV390" s="98" t="s">
        <v>38</v>
      </c>
      <c r="AW390" s="98" t="s">
        <v>52</v>
      </c>
      <c r="AX390" s="98" t="s">
        <v>36</v>
      </c>
      <c r="AY390" s="98" t="s">
        <v>88</v>
      </c>
    </row>
    <row r="391" spans="2:65" s="6" customFormat="1" ht="15.75" customHeight="1">
      <c r="B391" s="16"/>
      <c r="C391" s="99" t="s">
        <v>294</v>
      </c>
      <c r="D391" s="99" t="s">
        <v>99</v>
      </c>
      <c r="E391" s="100" t="s">
        <v>1660</v>
      </c>
      <c r="F391" s="101" t="s">
        <v>1661</v>
      </c>
      <c r="G391" s="102" t="s">
        <v>108</v>
      </c>
      <c r="H391" s="103">
        <v>6</v>
      </c>
      <c r="I391" s="104"/>
      <c r="J391" s="104">
        <f>ROUND($I$391*$H$391,2)</f>
        <v>0</v>
      </c>
      <c r="K391" s="101"/>
      <c r="L391" s="105"/>
      <c r="M391" s="101"/>
      <c r="N391" s="106" t="s">
        <v>25</v>
      </c>
      <c r="O391" s="89">
        <v>0</v>
      </c>
      <c r="P391" s="89">
        <f>$O$391*$H$391</f>
        <v>0</v>
      </c>
      <c r="Q391" s="89">
        <v>1.8E-3</v>
      </c>
      <c r="R391" s="89">
        <f>$Q$391*$H$391</f>
        <v>1.0800000000000001E-2</v>
      </c>
      <c r="S391" s="89">
        <v>0</v>
      </c>
      <c r="T391" s="90">
        <f>$S$391*$H$391</f>
        <v>0</v>
      </c>
      <c r="AR391" s="40" t="s">
        <v>165</v>
      </c>
      <c r="AT391" s="40" t="s">
        <v>99</v>
      </c>
      <c r="AU391" s="40" t="s">
        <v>38</v>
      </c>
      <c r="AY391" s="6" t="s">
        <v>88</v>
      </c>
      <c r="BE391" s="91">
        <f>IF($N$391="základní",$J$391,0)</f>
        <v>0</v>
      </c>
      <c r="BF391" s="91">
        <f>IF($N$391="snížená",$J$391,0)</f>
        <v>0</v>
      </c>
      <c r="BG391" s="91">
        <f>IF($N$391="zákl. přenesená",$J$391,0)</f>
        <v>0</v>
      </c>
      <c r="BH391" s="91">
        <f>IF($N$391="sníž. přenesená",$J$391,0)</f>
        <v>0</v>
      </c>
      <c r="BI391" s="91">
        <f>IF($N$391="nulová",$J$391,0)</f>
        <v>0</v>
      </c>
      <c r="BJ391" s="40" t="s">
        <v>37</v>
      </c>
      <c r="BK391" s="91">
        <f>ROUND($I$391*$H$391,2)</f>
        <v>0</v>
      </c>
      <c r="BL391" s="40" t="s">
        <v>129</v>
      </c>
      <c r="BM391" s="40" t="s">
        <v>1662</v>
      </c>
    </row>
    <row r="392" spans="2:65" s="6" customFormat="1" ht="15.75" customHeight="1">
      <c r="B392" s="92"/>
      <c r="D392" s="93" t="s">
        <v>95</v>
      </c>
      <c r="E392" s="94"/>
      <c r="F392" s="94" t="s">
        <v>1659</v>
      </c>
      <c r="H392" s="95">
        <v>6</v>
      </c>
      <c r="L392" s="92"/>
      <c r="M392" s="96"/>
      <c r="T392" s="97"/>
      <c r="AT392" s="98" t="s">
        <v>95</v>
      </c>
      <c r="AU392" s="98" t="s">
        <v>38</v>
      </c>
      <c r="AV392" s="98" t="s">
        <v>38</v>
      </c>
      <c r="AW392" s="98" t="s">
        <v>52</v>
      </c>
      <c r="AX392" s="98" t="s">
        <v>36</v>
      </c>
      <c r="AY392" s="98" t="s">
        <v>88</v>
      </c>
    </row>
    <row r="393" spans="2:65" s="6" customFormat="1" ht="15.75" customHeight="1">
      <c r="B393" s="16"/>
      <c r="C393" s="81" t="s">
        <v>296</v>
      </c>
      <c r="D393" s="81" t="s">
        <v>90</v>
      </c>
      <c r="E393" s="82" t="s">
        <v>414</v>
      </c>
      <c r="F393" s="83" t="s">
        <v>415</v>
      </c>
      <c r="G393" s="84" t="s">
        <v>108</v>
      </c>
      <c r="H393" s="85">
        <v>5</v>
      </c>
      <c r="I393" s="86"/>
      <c r="J393" s="86">
        <f>ROUND($I$393*$H$393,2)</f>
        <v>0</v>
      </c>
      <c r="K393" s="83"/>
      <c r="L393" s="16"/>
      <c r="M393" s="87"/>
      <c r="N393" s="88" t="s">
        <v>25</v>
      </c>
      <c r="O393" s="89">
        <v>0.71799999999999997</v>
      </c>
      <c r="P393" s="89">
        <f>$O$393*$H$393</f>
        <v>3.59</v>
      </c>
      <c r="Q393" s="89">
        <v>0</v>
      </c>
      <c r="R393" s="89">
        <f>$Q$393*$H$393</f>
        <v>0</v>
      </c>
      <c r="S393" s="89">
        <v>0</v>
      </c>
      <c r="T393" s="90">
        <f>$S$393*$H$393</f>
        <v>0</v>
      </c>
      <c r="AR393" s="40" t="s">
        <v>129</v>
      </c>
      <c r="AT393" s="40" t="s">
        <v>90</v>
      </c>
      <c r="AU393" s="40" t="s">
        <v>38</v>
      </c>
      <c r="AY393" s="6" t="s">
        <v>88</v>
      </c>
      <c r="BE393" s="91">
        <f>IF($N$393="základní",$J$393,0)</f>
        <v>0</v>
      </c>
      <c r="BF393" s="91">
        <f>IF($N$393="snížená",$J$393,0)</f>
        <v>0</v>
      </c>
      <c r="BG393" s="91">
        <f>IF($N$393="zákl. přenesená",$J$393,0)</f>
        <v>0</v>
      </c>
      <c r="BH393" s="91">
        <f>IF($N$393="sníž. přenesená",$J$393,0)</f>
        <v>0</v>
      </c>
      <c r="BI393" s="91">
        <f>IF($N$393="nulová",$J$393,0)</f>
        <v>0</v>
      </c>
      <c r="BJ393" s="40" t="s">
        <v>37</v>
      </c>
      <c r="BK393" s="91">
        <f>ROUND($I$393*$H$393,2)</f>
        <v>0</v>
      </c>
      <c r="BL393" s="40" t="s">
        <v>129</v>
      </c>
      <c r="BM393" s="40" t="s">
        <v>1663</v>
      </c>
    </row>
    <row r="394" spans="2:65" s="6" customFormat="1" ht="15.75" customHeight="1">
      <c r="B394" s="92"/>
      <c r="D394" s="93" t="s">
        <v>95</v>
      </c>
      <c r="E394" s="94"/>
      <c r="F394" s="94" t="s">
        <v>1404</v>
      </c>
      <c r="H394" s="95">
        <v>1</v>
      </c>
      <c r="L394" s="92"/>
      <c r="M394" s="96"/>
      <c r="T394" s="97"/>
      <c r="AT394" s="98" t="s">
        <v>95</v>
      </c>
      <c r="AU394" s="98" t="s">
        <v>38</v>
      </c>
      <c r="AV394" s="98" t="s">
        <v>38</v>
      </c>
      <c r="AW394" s="98" t="s">
        <v>52</v>
      </c>
      <c r="AX394" s="98" t="s">
        <v>36</v>
      </c>
      <c r="AY394" s="98" t="s">
        <v>88</v>
      </c>
    </row>
    <row r="395" spans="2:65" s="6" customFormat="1" ht="15.75" customHeight="1">
      <c r="B395" s="92"/>
      <c r="D395" s="107" t="s">
        <v>95</v>
      </c>
      <c r="E395" s="98"/>
      <c r="F395" s="94" t="s">
        <v>1664</v>
      </c>
      <c r="H395" s="95">
        <v>1</v>
      </c>
      <c r="L395" s="92"/>
      <c r="M395" s="96"/>
      <c r="T395" s="97"/>
      <c r="AT395" s="98" t="s">
        <v>95</v>
      </c>
      <c r="AU395" s="98" t="s">
        <v>38</v>
      </c>
      <c r="AV395" s="98" t="s">
        <v>38</v>
      </c>
      <c r="AW395" s="98" t="s">
        <v>52</v>
      </c>
      <c r="AX395" s="98" t="s">
        <v>36</v>
      </c>
      <c r="AY395" s="98" t="s">
        <v>88</v>
      </c>
    </row>
    <row r="396" spans="2:65" s="6" customFormat="1" ht="15.75" customHeight="1">
      <c r="B396" s="92"/>
      <c r="D396" s="107" t="s">
        <v>95</v>
      </c>
      <c r="E396" s="98"/>
      <c r="F396" s="94" t="s">
        <v>1222</v>
      </c>
      <c r="H396" s="95">
        <v>1</v>
      </c>
      <c r="L396" s="92"/>
      <c r="M396" s="96"/>
      <c r="T396" s="97"/>
      <c r="AT396" s="98" t="s">
        <v>95</v>
      </c>
      <c r="AU396" s="98" t="s">
        <v>38</v>
      </c>
      <c r="AV396" s="98" t="s">
        <v>38</v>
      </c>
      <c r="AW396" s="98" t="s">
        <v>52</v>
      </c>
      <c r="AX396" s="98" t="s">
        <v>36</v>
      </c>
      <c r="AY396" s="98" t="s">
        <v>88</v>
      </c>
    </row>
    <row r="397" spans="2:65" s="6" customFormat="1" ht="15.75" customHeight="1">
      <c r="B397" s="92"/>
      <c r="D397" s="107" t="s">
        <v>95</v>
      </c>
      <c r="E397" s="98"/>
      <c r="F397" s="94" t="s">
        <v>1665</v>
      </c>
      <c r="H397" s="95">
        <v>2</v>
      </c>
      <c r="L397" s="92"/>
      <c r="M397" s="96"/>
      <c r="T397" s="97"/>
      <c r="AT397" s="98" t="s">
        <v>95</v>
      </c>
      <c r="AU397" s="98" t="s">
        <v>38</v>
      </c>
      <c r="AV397" s="98" t="s">
        <v>38</v>
      </c>
      <c r="AW397" s="98" t="s">
        <v>52</v>
      </c>
      <c r="AX397" s="98" t="s">
        <v>36</v>
      </c>
      <c r="AY397" s="98" t="s">
        <v>88</v>
      </c>
    </row>
    <row r="398" spans="2:65" s="6" customFormat="1" ht="15.75" customHeight="1">
      <c r="B398" s="16"/>
      <c r="C398" s="99" t="s">
        <v>298</v>
      </c>
      <c r="D398" s="99" t="s">
        <v>99</v>
      </c>
      <c r="E398" s="100" t="s">
        <v>1666</v>
      </c>
      <c r="F398" s="101" t="s">
        <v>1667</v>
      </c>
      <c r="G398" s="102" t="s">
        <v>108</v>
      </c>
      <c r="H398" s="103">
        <v>5</v>
      </c>
      <c r="I398" s="104"/>
      <c r="J398" s="104">
        <f>ROUND($I$398*$H$398,2)</f>
        <v>0</v>
      </c>
      <c r="K398" s="101"/>
      <c r="L398" s="105"/>
      <c r="M398" s="101"/>
      <c r="N398" s="106" t="s">
        <v>25</v>
      </c>
      <c r="O398" s="89">
        <v>0</v>
      </c>
      <c r="P398" s="89">
        <f>$O$398*$H$398</f>
        <v>0</v>
      </c>
      <c r="Q398" s="89">
        <v>1.8E-3</v>
      </c>
      <c r="R398" s="89">
        <f>$Q$398*$H$398</f>
        <v>8.9999999999999993E-3</v>
      </c>
      <c r="S398" s="89">
        <v>0</v>
      </c>
      <c r="T398" s="90">
        <f>$S$398*$H$398</f>
        <v>0</v>
      </c>
      <c r="AR398" s="40" t="s">
        <v>165</v>
      </c>
      <c r="AT398" s="40" t="s">
        <v>99</v>
      </c>
      <c r="AU398" s="40" t="s">
        <v>38</v>
      </c>
      <c r="AY398" s="6" t="s">
        <v>88</v>
      </c>
      <c r="BE398" s="91">
        <f>IF($N$398="základní",$J$398,0)</f>
        <v>0</v>
      </c>
      <c r="BF398" s="91">
        <f>IF($N$398="snížená",$J$398,0)</f>
        <v>0</v>
      </c>
      <c r="BG398" s="91">
        <f>IF($N$398="zákl. přenesená",$J$398,0)</f>
        <v>0</v>
      </c>
      <c r="BH398" s="91">
        <f>IF($N$398="sníž. přenesená",$J$398,0)</f>
        <v>0</v>
      </c>
      <c r="BI398" s="91">
        <f>IF($N$398="nulová",$J$398,0)</f>
        <v>0</v>
      </c>
      <c r="BJ398" s="40" t="s">
        <v>37</v>
      </c>
      <c r="BK398" s="91">
        <f>ROUND($I$398*$H$398,2)</f>
        <v>0</v>
      </c>
      <c r="BL398" s="40" t="s">
        <v>129</v>
      </c>
      <c r="BM398" s="40" t="s">
        <v>1668</v>
      </c>
    </row>
    <row r="399" spans="2:65" s="6" customFormat="1" ht="15.75" customHeight="1">
      <c r="B399" s="92"/>
      <c r="D399" s="93" t="s">
        <v>95</v>
      </c>
      <c r="E399" s="94"/>
      <c r="F399" s="94" t="s">
        <v>1404</v>
      </c>
      <c r="H399" s="95">
        <v>1</v>
      </c>
      <c r="L399" s="92"/>
      <c r="M399" s="96"/>
      <c r="T399" s="97"/>
      <c r="AT399" s="98" t="s">
        <v>95</v>
      </c>
      <c r="AU399" s="98" t="s">
        <v>38</v>
      </c>
      <c r="AV399" s="98" t="s">
        <v>38</v>
      </c>
      <c r="AW399" s="98" t="s">
        <v>52</v>
      </c>
      <c r="AX399" s="98" t="s">
        <v>36</v>
      </c>
      <c r="AY399" s="98" t="s">
        <v>88</v>
      </c>
    </row>
    <row r="400" spans="2:65" s="6" customFormat="1" ht="15.75" customHeight="1">
      <c r="B400" s="92"/>
      <c r="D400" s="107" t="s">
        <v>95</v>
      </c>
      <c r="E400" s="98"/>
      <c r="F400" s="94" t="s">
        <v>1664</v>
      </c>
      <c r="H400" s="95">
        <v>1</v>
      </c>
      <c r="L400" s="92"/>
      <c r="M400" s="96"/>
      <c r="T400" s="97"/>
      <c r="AT400" s="98" t="s">
        <v>95</v>
      </c>
      <c r="AU400" s="98" t="s">
        <v>38</v>
      </c>
      <c r="AV400" s="98" t="s">
        <v>38</v>
      </c>
      <c r="AW400" s="98" t="s">
        <v>52</v>
      </c>
      <c r="AX400" s="98" t="s">
        <v>36</v>
      </c>
      <c r="AY400" s="98" t="s">
        <v>88</v>
      </c>
    </row>
    <row r="401" spans="2:65" s="6" customFormat="1" ht="15.75" customHeight="1">
      <c r="B401" s="92"/>
      <c r="D401" s="107" t="s">
        <v>95</v>
      </c>
      <c r="E401" s="98"/>
      <c r="F401" s="94" t="s">
        <v>1222</v>
      </c>
      <c r="H401" s="95">
        <v>1</v>
      </c>
      <c r="L401" s="92"/>
      <c r="M401" s="96"/>
      <c r="T401" s="97"/>
      <c r="AT401" s="98" t="s">
        <v>95</v>
      </c>
      <c r="AU401" s="98" t="s">
        <v>38</v>
      </c>
      <c r="AV401" s="98" t="s">
        <v>38</v>
      </c>
      <c r="AW401" s="98" t="s">
        <v>52</v>
      </c>
      <c r="AX401" s="98" t="s">
        <v>36</v>
      </c>
      <c r="AY401" s="98" t="s">
        <v>88</v>
      </c>
    </row>
    <row r="402" spans="2:65" s="6" customFormat="1" ht="15.75" customHeight="1">
      <c r="B402" s="92"/>
      <c r="D402" s="107" t="s">
        <v>95</v>
      </c>
      <c r="E402" s="98"/>
      <c r="F402" s="94" t="s">
        <v>1665</v>
      </c>
      <c r="H402" s="95">
        <v>2</v>
      </c>
      <c r="L402" s="92"/>
      <c r="M402" s="96"/>
      <c r="T402" s="97"/>
      <c r="AT402" s="98" t="s">
        <v>95</v>
      </c>
      <c r="AU402" s="98" t="s">
        <v>38</v>
      </c>
      <c r="AV402" s="98" t="s">
        <v>38</v>
      </c>
      <c r="AW402" s="98" t="s">
        <v>52</v>
      </c>
      <c r="AX402" s="98" t="s">
        <v>36</v>
      </c>
      <c r="AY402" s="98" t="s">
        <v>88</v>
      </c>
    </row>
    <row r="403" spans="2:65" s="6" customFormat="1" ht="15.75" customHeight="1">
      <c r="B403" s="16"/>
      <c r="C403" s="81" t="s">
        <v>301</v>
      </c>
      <c r="D403" s="81" t="s">
        <v>90</v>
      </c>
      <c r="E403" s="82" t="s">
        <v>1267</v>
      </c>
      <c r="F403" s="83" t="s">
        <v>1268</v>
      </c>
      <c r="G403" s="84" t="s">
        <v>108</v>
      </c>
      <c r="H403" s="85">
        <v>21</v>
      </c>
      <c r="I403" s="86"/>
      <c r="J403" s="86">
        <f>ROUND($I$403*$H$403,2)</f>
        <v>0</v>
      </c>
      <c r="K403" s="83"/>
      <c r="L403" s="16"/>
      <c r="M403" s="87"/>
      <c r="N403" s="88" t="s">
        <v>25</v>
      </c>
      <c r="O403" s="89">
        <v>0.96699999999999997</v>
      </c>
      <c r="P403" s="89">
        <f>$O$403*$H$403</f>
        <v>20.306999999999999</v>
      </c>
      <c r="Q403" s="89">
        <v>0</v>
      </c>
      <c r="R403" s="89">
        <f>$Q$403*$H$403</f>
        <v>0</v>
      </c>
      <c r="S403" s="89">
        <v>0</v>
      </c>
      <c r="T403" s="90">
        <f>$S$403*$H$403</f>
        <v>0</v>
      </c>
      <c r="AR403" s="40" t="s">
        <v>129</v>
      </c>
      <c r="AT403" s="40" t="s">
        <v>90</v>
      </c>
      <c r="AU403" s="40" t="s">
        <v>38</v>
      </c>
      <c r="AY403" s="6" t="s">
        <v>88</v>
      </c>
      <c r="BE403" s="91">
        <f>IF($N$403="základní",$J$403,0)</f>
        <v>0</v>
      </c>
      <c r="BF403" s="91">
        <f>IF($N$403="snížená",$J$403,0)</f>
        <v>0</v>
      </c>
      <c r="BG403" s="91">
        <f>IF($N$403="zákl. přenesená",$J$403,0)</f>
        <v>0</v>
      </c>
      <c r="BH403" s="91">
        <f>IF($N$403="sníž. přenesená",$J$403,0)</f>
        <v>0</v>
      </c>
      <c r="BI403" s="91">
        <f>IF($N$403="nulová",$J$403,0)</f>
        <v>0</v>
      </c>
      <c r="BJ403" s="40" t="s">
        <v>37</v>
      </c>
      <c r="BK403" s="91">
        <f>ROUND($I$403*$H$403,2)</f>
        <v>0</v>
      </c>
      <c r="BL403" s="40" t="s">
        <v>129</v>
      </c>
      <c r="BM403" s="40" t="s">
        <v>1669</v>
      </c>
    </row>
    <row r="404" spans="2:65" s="6" customFormat="1" ht="15.75" customHeight="1">
      <c r="B404" s="92"/>
      <c r="D404" s="93" t="s">
        <v>95</v>
      </c>
      <c r="E404" s="94"/>
      <c r="F404" s="94" t="s">
        <v>1670</v>
      </c>
      <c r="H404" s="95">
        <v>13</v>
      </c>
      <c r="L404" s="92"/>
      <c r="M404" s="96"/>
      <c r="T404" s="97"/>
      <c r="AT404" s="98" t="s">
        <v>95</v>
      </c>
      <c r="AU404" s="98" t="s">
        <v>38</v>
      </c>
      <c r="AV404" s="98" t="s">
        <v>38</v>
      </c>
      <c r="AW404" s="98" t="s">
        <v>52</v>
      </c>
      <c r="AX404" s="98" t="s">
        <v>36</v>
      </c>
      <c r="AY404" s="98" t="s">
        <v>88</v>
      </c>
    </row>
    <row r="405" spans="2:65" s="6" customFormat="1" ht="15.75" customHeight="1">
      <c r="B405" s="92"/>
      <c r="D405" s="107" t="s">
        <v>95</v>
      </c>
      <c r="E405" s="98"/>
      <c r="F405" s="94" t="s">
        <v>1671</v>
      </c>
      <c r="H405" s="95">
        <v>5</v>
      </c>
      <c r="L405" s="92"/>
      <c r="M405" s="96"/>
      <c r="T405" s="97"/>
      <c r="AT405" s="98" t="s">
        <v>95</v>
      </c>
      <c r="AU405" s="98" t="s">
        <v>38</v>
      </c>
      <c r="AV405" s="98" t="s">
        <v>38</v>
      </c>
      <c r="AW405" s="98" t="s">
        <v>52</v>
      </c>
      <c r="AX405" s="98" t="s">
        <v>36</v>
      </c>
      <c r="AY405" s="98" t="s">
        <v>88</v>
      </c>
    </row>
    <row r="406" spans="2:65" s="6" customFormat="1" ht="15.75" customHeight="1">
      <c r="B406" s="92"/>
      <c r="D406" s="107" t="s">
        <v>95</v>
      </c>
      <c r="E406" s="98"/>
      <c r="F406" s="94" t="s">
        <v>1672</v>
      </c>
      <c r="H406" s="95">
        <v>1</v>
      </c>
      <c r="L406" s="92"/>
      <c r="M406" s="96"/>
      <c r="T406" s="97"/>
      <c r="AT406" s="98" t="s">
        <v>95</v>
      </c>
      <c r="AU406" s="98" t="s">
        <v>38</v>
      </c>
      <c r="AV406" s="98" t="s">
        <v>38</v>
      </c>
      <c r="AW406" s="98" t="s">
        <v>52</v>
      </c>
      <c r="AX406" s="98" t="s">
        <v>36</v>
      </c>
      <c r="AY406" s="98" t="s">
        <v>88</v>
      </c>
    </row>
    <row r="407" spans="2:65" s="6" customFormat="1" ht="15.75" customHeight="1">
      <c r="B407" s="92"/>
      <c r="D407" s="107" t="s">
        <v>95</v>
      </c>
      <c r="E407" s="98"/>
      <c r="F407" s="94" t="s">
        <v>1403</v>
      </c>
      <c r="H407" s="95">
        <v>2</v>
      </c>
      <c r="L407" s="92"/>
      <c r="M407" s="96"/>
      <c r="T407" s="97"/>
      <c r="AT407" s="98" t="s">
        <v>95</v>
      </c>
      <c r="AU407" s="98" t="s">
        <v>38</v>
      </c>
      <c r="AV407" s="98" t="s">
        <v>38</v>
      </c>
      <c r="AW407" s="98" t="s">
        <v>52</v>
      </c>
      <c r="AX407" s="98" t="s">
        <v>36</v>
      </c>
      <c r="AY407" s="98" t="s">
        <v>88</v>
      </c>
    </row>
    <row r="408" spans="2:65" s="6" customFormat="1" ht="15.75" customHeight="1">
      <c r="B408" s="16"/>
      <c r="C408" s="99" t="s">
        <v>251</v>
      </c>
      <c r="D408" s="99" t="s">
        <v>99</v>
      </c>
      <c r="E408" s="100" t="s">
        <v>1673</v>
      </c>
      <c r="F408" s="101" t="s">
        <v>1674</v>
      </c>
      <c r="G408" s="102" t="s">
        <v>108</v>
      </c>
      <c r="H408" s="103">
        <v>21</v>
      </c>
      <c r="I408" s="104"/>
      <c r="J408" s="104">
        <f>ROUND($I$408*$H$408,2)</f>
        <v>0</v>
      </c>
      <c r="K408" s="101"/>
      <c r="L408" s="105"/>
      <c r="M408" s="101"/>
      <c r="N408" s="106" t="s">
        <v>25</v>
      </c>
      <c r="O408" s="89">
        <v>0</v>
      </c>
      <c r="P408" s="89">
        <f>$O$408*$H$408</f>
        <v>0</v>
      </c>
      <c r="Q408" s="89">
        <v>1.8E-3</v>
      </c>
      <c r="R408" s="89">
        <f>$Q$408*$H$408</f>
        <v>3.78E-2</v>
      </c>
      <c r="S408" s="89">
        <v>0</v>
      </c>
      <c r="T408" s="90">
        <f>$S$408*$H$408</f>
        <v>0</v>
      </c>
      <c r="AR408" s="40" t="s">
        <v>165</v>
      </c>
      <c r="AT408" s="40" t="s">
        <v>99</v>
      </c>
      <c r="AU408" s="40" t="s">
        <v>38</v>
      </c>
      <c r="AY408" s="6" t="s">
        <v>88</v>
      </c>
      <c r="BE408" s="91">
        <f>IF($N$408="základní",$J$408,0)</f>
        <v>0</v>
      </c>
      <c r="BF408" s="91">
        <f>IF($N$408="snížená",$J$408,0)</f>
        <v>0</v>
      </c>
      <c r="BG408" s="91">
        <f>IF($N$408="zákl. přenesená",$J$408,0)</f>
        <v>0</v>
      </c>
      <c r="BH408" s="91">
        <f>IF($N$408="sníž. přenesená",$J$408,0)</f>
        <v>0</v>
      </c>
      <c r="BI408" s="91">
        <f>IF($N$408="nulová",$J$408,0)</f>
        <v>0</v>
      </c>
      <c r="BJ408" s="40" t="s">
        <v>37</v>
      </c>
      <c r="BK408" s="91">
        <f>ROUND($I$408*$H$408,2)</f>
        <v>0</v>
      </c>
      <c r="BL408" s="40" t="s">
        <v>129</v>
      </c>
      <c r="BM408" s="40" t="s">
        <v>1675</v>
      </c>
    </row>
    <row r="409" spans="2:65" s="6" customFormat="1" ht="15.75" customHeight="1">
      <c r="B409" s="92"/>
      <c r="D409" s="93" t="s">
        <v>95</v>
      </c>
      <c r="E409" s="94"/>
      <c r="F409" s="94" t="s">
        <v>1670</v>
      </c>
      <c r="H409" s="95">
        <v>13</v>
      </c>
      <c r="L409" s="92"/>
      <c r="M409" s="96"/>
      <c r="T409" s="97"/>
      <c r="AT409" s="98" t="s">
        <v>95</v>
      </c>
      <c r="AU409" s="98" t="s">
        <v>38</v>
      </c>
      <c r="AV409" s="98" t="s">
        <v>38</v>
      </c>
      <c r="AW409" s="98" t="s">
        <v>52</v>
      </c>
      <c r="AX409" s="98" t="s">
        <v>36</v>
      </c>
      <c r="AY409" s="98" t="s">
        <v>88</v>
      </c>
    </row>
    <row r="410" spans="2:65" s="6" customFormat="1" ht="15.75" customHeight="1">
      <c r="B410" s="92"/>
      <c r="D410" s="107" t="s">
        <v>95</v>
      </c>
      <c r="E410" s="98"/>
      <c r="F410" s="94" t="s">
        <v>1671</v>
      </c>
      <c r="H410" s="95">
        <v>5</v>
      </c>
      <c r="L410" s="92"/>
      <c r="M410" s="96"/>
      <c r="T410" s="97"/>
      <c r="AT410" s="98" t="s">
        <v>95</v>
      </c>
      <c r="AU410" s="98" t="s">
        <v>38</v>
      </c>
      <c r="AV410" s="98" t="s">
        <v>38</v>
      </c>
      <c r="AW410" s="98" t="s">
        <v>52</v>
      </c>
      <c r="AX410" s="98" t="s">
        <v>36</v>
      </c>
      <c r="AY410" s="98" t="s">
        <v>88</v>
      </c>
    </row>
    <row r="411" spans="2:65" s="6" customFormat="1" ht="15.75" customHeight="1">
      <c r="B411" s="92"/>
      <c r="D411" s="107" t="s">
        <v>95</v>
      </c>
      <c r="E411" s="98"/>
      <c r="F411" s="94" t="s">
        <v>1672</v>
      </c>
      <c r="H411" s="95">
        <v>1</v>
      </c>
      <c r="L411" s="92"/>
      <c r="M411" s="96"/>
      <c r="T411" s="97"/>
      <c r="AT411" s="98" t="s">
        <v>95</v>
      </c>
      <c r="AU411" s="98" t="s">
        <v>38</v>
      </c>
      <c r="AV411" s="98" t="s">
        <v>38</v>
      </c>
      <c r="AW411" s="98" t="s">
        <v>52</v>
      </c>
      <c r="AX411" s="98" t="s">
        <v>36</v>
      </c>
      <c r="AY411" s="98" t="s">
        <v>88</v>
      </c>
    </row>
    <row r="412" spans="2:65" s="6" customFormat="1" ht="15.75" customHeight="1">
      <c r="B412" s="92"/>
      <c r="D412" s="107" t="s">
        <v>95</v>
      </c>
      <c r="E412" s="98"/>
      <c r="F412" s="94" t="s">
        <v>1403</v>
      </c>
      <c r="H412" s="95">
        <v>2</v>
      </c>
      <c r="L412" s="92"/>
      <c r="M412" s="96"/>
      <c r="T412" s="97"/>
      <c r="AT412" s="98" t="s">
        <v>95</v>
      </c>
      <c r="AU412" s="98" t="s">
        <v>38</v>
      </c>
      <c r="AV412" s="98" t="s">
        <v>38</v>
      </c>
      <c r="AW412" s="98" t="s">
        <v>52</v>
      </c>
      <c r="AX412" s="98" t="s">
        <v>36</v>
      </c>
      <c r="AY412" s="98" t="s">
        <v>88</v>
      </c>
    </row>
    <row r="413" spans="2:65" s="6" customFormat="1" ht="15.75" customHeight="1">
      <c r="B413" s="16"/>
      <c r="C413" s="81" t="s">
        <v>302</v>
      </c>
      <c r="D413" s="81" t="s">
        <v>90</v>
      </c>
      <c r="E413" s="82" t="s">
        <v>421</v>
      </c>
      <c r="F413" s="83" t="s">
        <v>422</v>
      </c>
      <c r="G413" s="84" t="s">
        <v>229</v>
      </c>
      <c r="H413" s="85">
        <v>2.7669999999999999</v>
      </c>
      <c r="I413" s="86"/>
      <c r="J413" s="86">
        <f>ROUND($I$413*$H$413,2)</f>
        <v>0</v>
      </c>
      <c r="K413" s="83"/>
      <c r="L413" s="16"/>
      <c r="M413" s="87"/>
      <c r="N413" s="88" t="s">
        <v>25</v>
      </c>
      <c r="O413" s="89">
        <v>2.4209999999999998</v>
      </c>
      <c r="P413" s="89">
        <f>$O$413*$H$413</f>
        <v>6.6989069999999993</v>
      </c>
      <c r="Q413" s="89">
        <v>0</v>
      </c>
      <c r="R413" s="89">
        <f>$Q$413*$H$413</f>
        <v>0</v>
      </c>
      <c r="S413" s="89">
        <v>0</v>
      </c>
      <c r="T413" s="90">
        <f>$S$413*$H$413</f>
        <v>0</v>
      </c>
      <c r="AR413" s="40" t="s">
        <v>129</v>
      </c>
      <c r="AT413" s="40" t="s">
        <v>90</v>
      </c>
      <c r="AU413" s="40" t="s">
        <v>38</v>
      </c>
      <c r="AY413" s="6" t="s">
        <v>88</v>
      </c>
      <c r="BE413" s="91">
        <f>IF($N$413="základní",$J$413,0)</f>
        <v>0</v>
      </c>
      <c r="BF413" s="91">
        <f>IF($N$413="snížená",$J$413,0)</f>
        <v>0</v>
      </c>
      <c r="BG413" s="91">
        <f>IF($N$413="zákl. přenesená",$J$413,0)</f>
        <v>0</v>
      </c>
      <c r="BH413" s="91">
        <f>IF($N$413="sníž. přenesená",$J$413,0)</f>
        <v>0</v>
      </c>
      <c r="BI413" s="91">
        <f>IF($N$413="nulová",$J$413,0)</f>
        <v>0</v>
      </c>
      <c r="BJ413" s="40" t="s">
        <v>37</v>
      </c>
      <c r="BK413" s="91">
        <f>ROUND($I$413*$H$413,2)</f>
        <v>0</v>
      </c>
      <c r="BL413" s="40" t="s">
        <v>129</v>
      </c>
      <c r="BM413" s="40" t="s">
        <v>1676</v>
      </c>
    </row>
    <row r="414" spans="2:65" s="70" customFormat="1" ht="30.75" customHeight="1">
      <c r="B414" s="71"/>
      <c r="D414" s="72" t="s">
        <v>35</v>
      </c>
      <c r="E414" s="79" t="s">
        <v>423</v>
      </c>
      <c r="F414" s="79" t="s">
        <v>424</v>
      </c>
      <c r="J414" s="80">
        <f>$BK$414</f>
        <v>0</v>
      </c>
      <c r="L414" s="71"/>
      <c r="M414" s="75"/>
      <c r="P414" s="76">
        <f>SUM($P$415:$P$428)</f>
        <v>3.277806</v>
      </c>
      <c r="R414" s="76">
        <f>SUM($R$415:$R$428)</f>
        <v>0.30064999999999997</v>
      </c>
      <c r="T414" s="77">
        <f>SUM($T$415:$T$428)</f>
        <v>5.0000000000000001E-3</v>
      </c>
      <c r="AR414" s="72" t="s">
        <v>38</v>
      </c>
      <c r="AT414" s="72" t="s">
        <v>35</v>
      </c>
      <c r="AU414" s="72" t="s">
        <v>37</v>
      </c>
      <c r="AY414" s="72" t="s">
        <v>88</v>
      </c>
      <c r="BK414" s="78">
        <f>SUM($BK$415:$BK$428)</f>
        <v>0</v>
      </c>
    </row>
    <row r="415" spans="2:65" s="6" customFormat="1" ht="15.75" customHeight="1">
      <c r="B415" s="16"/>
      <c r="C415" s="84" t="s">
        <v>303</v>
      </c>
      <c r="D415" s="84" t="s">
        <v>90</v>
      </c>
      <c r="E415" s="82" t="s">
        <v>1275</v>
      </c>
      <c r="F415" s="83" t="s">
        <v>1276</v>
      </c>
      <c r="G415" s="84" t="s">
        <v>93</v>
      </c>
      <c r="H415" s="85">
        <v>0.96</v>
      </c>
      <c r="I415" s="86"/>
      <c r="J415" s="86">
        <f>ROUND($I$415*$H$415,2)</f>
        <v>0</v>
      </c>
      <c r="K415" s="83"/>
      <c r="L415" s="16"/>
      <c r="M415" s="87"/>
      <c r="N415" s="88" t="s">
        <v>25</v>
      </c>
      <c r="O415" s="89">
        <v>0.15</v>
      </c>
      <c r="P415" s="89">
        <f>$O$415*$H$415</f>
        <v>0.14399999999999999</v>
      </c>
      <c r="Q415" s="89">
        <v>0</v>
      </c>
      <c r="R415" s="89">
        <f>$Q$415*$H$415</f>
        <v>0</v>
      </c>
      <c r="S415" s="89">
        <v>0</v>
      </c>
      <c r="T415" s="90">
        <f>$S$415*$H$415</f>
        <v>0</v>
      </c>
      <c r="AR415" s="40" t="s">
        <v>129</v>
      </c>
      <c r="AT415" s="40" t="s">
        <v>90</v>
      </c>
      <c r="AU415" s="40" t="s">
        <v>38</v>
      </c>
      <c r="AY415" s="40" t="s">
        <v>88</v>
      </c>
      <c r="BE415" s="91">
        <f>IF($N$415="základní",$J$415,0)</f>
        <v>0</v>
      </c>
      <c r="BF415" s="91">
        <f>IF($N$415="snížená",$J$415,0)</f>
        <v>0</v>
      </c>
      <c r="BG415" s="91">
        <f>IF($N$415="zákl. přenesená",$J$415,0)</f>
        <v>0</v>
      </c>
      <c r="BH415" s="91">
        <f>IF($N$415="sníž. přenesená",$J$415,0)</f>
        <v>0</v>
      </c>
      <c r="BI415" s="91">
        <f>IF($N$415="nulová",$J$415,0)</f>
        <v>0</v>
      </c>
      <c r="BJ415" s="40" t="s">
        <v>37</v>
      </c>
      <c r="BK415" s="91">
        <f>ROUND($I$415*$H$415,2)</f>
        <v>0</v>
      </c>
      <c r="BL415" s="40" t="s">
        <v>129</v>
      </c>
      <c r="BM415" s="40" t="s">
        <v>1677</v>
      </c>
    </row>
    <row r="416" spans="2:65" s="6" customFormat="1" ht="15.75" customHeight="1">
      <c r="B416" s="92"/>
      <c r="D416" s="93" t="s">
        <v>95</v>
      </c>
      <c r="E416" s="94"/>
      <c r="F416" s="94" t="s">
        <v>1678</v>
      </c>
      <c r="H416" s="95">
        <v>0.96</v>
      </c>
      <c r="L416" s="92"/>
      <c r="M416" s="96"/>
      <c r="T416" s="97"/>
      <c r="AT416" s="98" t="s">
        <v>95</v>
      </c>
      <c r="AU416" s="98" t="s">
        <v>38</v>
      </c>
      <c r="AV416" s="98" t="s">
        <v>38</v>
      </c>
      <c r="AW416" s="98" t="s">
        <v>52</v>
      </c>
      <c r="AX416" s="98" t="s">
        <v>36</v>
      </c>
      <c r="AY416" s="98" t="s">
        <v>88</v>
      </c>
    </row>
    <row r="417" spans="2:65" s="6" customFormat="1" ht="15.75" customHeight="1">
      <c r="B417" s="16"/>
      <c r="C417" s="99" t="s">
        <v>304</v>
      </c>
      <c r="D417" s="99" t="s">
        <v>99</v>
      </c>
      <c r="E417" s="100" t="s">
        <v>1279</v>
      </c>
      <c r="F417" s="101" t="s">
        <v>1280</v>
      </c>
      <c r="G417" s="102" t="s">
        <v>93</v>
      </c>
      <c r="H417" s="103">
        <v>0.96</v>
      </c>
      <c r="I417" s="104"/>
      <c r="J417" s="104">
        <f>ROUND($I$417*$H$417,2)</f>
        <v>0</v>
      </c>
      <c r="K417" s="101"/>
      <c r="L417" s="105"/>
      <c r="M417" s="101"/>
      <c r="N417" s="106" t="s">
        <v>25</v>
      </c>
      <c r="O417" s="89">
        <v>0</v>
      </c>
      <c r="P417" s="89">
        <f>$O$417*$H$417</f>
        <v>0</v>
      </c>
      <c r="Q417" s="89">
        <v>1.2E-2</v>
      </c>
      <c r="R417" s="89">
        <f>$Q$417*$H$417</f>
        <v>1.1519999999999999E-2</v>
      </c>
      <c r="S417" s="89">
        <v>0</v>
      </c>
      <c r="T417" s="90">
        <f>$S$417*$H$417</f>
        <v>0</v>
      </c>
      <c r="AR417" s="40" t="s">
        <v>165</v>
      </c>
      <c r="AT417" s="40" t="s">
        <v>99</v>
      </c>
      <c r="AU417" s="40" t="s">
        <v>38</v>
      </c>
      <c r="AY417" s="6" t="s">
        <v>88</v>
      </c>
      <c r="BE417" s="91">
        <f>IF($N$417="základní",$J$417,0)</f>
        <v>0</v>
      </c>
      <c r="BF417" s="91">
        <f>IF($N$417="snížená",$J$417,0)</f>
        <v>0</v>
      </c>
      <c r="BG417" s="91">
        <f>IF($N$417="zákl. přenesená",$J$417,0)</f>
        <v>0</v>
      </c>
      <c r="BH417" s="91">
        <f>IF($N$417="sníž. přenesená",$J$417,0)</f>
        <v>0</v>
      </c>
      <c r="BI417" s="91">
        <f>IF($N$417="nulová",$J$417,0)</f>
        <v>0</v>
      </c>
      <c r="BJ417" s="40" t="s">
        <v>37</v>
      </c>
      <c r="BK417" s="91">
        <f>ROUND($I$417*$H$417,2)</f>
        <v>0</v>
      </c>
      <c r="BL417" s="40" t="s">
        <v>129</v>
      </c>
      <c r="BM417" s="40" t="s">
        <v>1679</v>
      </c>
    </row>
    <row r="418" spans="2:65" s="6" customFormat="1" ht="15.75" customHeight="1">
      <c r="B418" s="92"/>
      <c r="D418" s="93" t="s">
        <v>95</v>
      </c>
      <c r="E418" s="94"/>
      <c r="F418" s="94" t="s">
        <v>1678</v>
      </c>
      <c r="H418" s="95">
        <v>0.96</v>
      </c>
      <c r="L418" s="92"/>
      <c r="M418" s="96"/>
      <c r="T418" s="97"/>
      <c r="AT418" s="98" t="s">
        <v>95</v>
      </c>
      <c r="AU418" s="98" t="s">
        <v>38</v>
      </c>
      <c r="AV418" s="98" t="s">
        <v>38</v>
      </c>
      <c r="AW418" s="98" t="s">
        <v>52</v>
      </c>
      <c r="AX418" s="98" t="s">
        <v>36</v>
      </c>
      <c r="AY418" s="98" t="s">
        <v>88</v>
      </c>
    </row>
    <row r="419" spans="2:65" s="6" customFormat="1" ht="15.75" customHeight="1">
      <c r="B419" s="16"/>
      <c r="C419" s="81" t="s">
        <v>305</v>
      </c>
      <c r="D419" s="81" t="s">
        <v>90</v>
      </c>
      <c r="E419" s="82" t="s">
        <v>1282</v>
      </c>
      <c r="F419" s="83" t="s">
        <v>1283</v>
      </c>
      <c r="G419" s="84" t="s">
        <v>113</v>
      </c>
      <c r="H419" s="85">
        <v>4.4000000000000004</v>
      </c>
      <c r="I419" s="86"/>
      <c r="J419" s="86">
        <f>ROUND($I$419*$H$419,2)</f>
        <v>0</v>
      </c>
      <c r="K419" s="83"/>
      <c r="L419" s="16"/>
      <c r="M419" s="87"/>
      <c r="N419" s="88" t="s">
        <v>25</v>
      </c>
      <c r="O419" s="89">
        <v>0.21</v>
      </c>
      <c r="P419" s="89">
        <f>$O$419*$H$419</f>
        <v>0.92400000000000004</v>
      </c>
      <c r="Q419" s="89">
        <v>0</v>
      </c>
      <c r="R419" s="89">
        <f>$Q$419*$H$419</f>
        <v>0</v>
      </c>
      <c r="S419" s="89">
        <v>0</v>
      </c>
      <c r="T419" s="90">
        <f>$S$419*$H$419</f>
        <v>0</v>
      </c>
      <c r="AR419" s="40" t="s">
        <v>129</v>
      </c>
      <c r="AT419" s="40" t="s">
        <v>90</v>
      </c>
      <c r="AU419" s="40" t="s">
        <v>38</v>
      </c>
      <c r="AY419" s="6" t="s">
        <v>88</v>
      </c>
      <c r="BE419" s="91">
        <f>IF($N$419="základní",$J$419,0)</f>
        <v>0</v>
      </c>
      <c r="BF419" s="91">
        <f>IF($N$419="snížená",$J$419,0)</f>
        <v>0</v>
      </c>
      <c r="BG419" s="91">
        <f>IF($N$419="zákl. přenesená",$J$419,0)</f>
        <v>0</v>
      </c>
      <c r="BH419" s="91">
        <f>IF($N$419="sníž. přenesená",$J$419,0)</f>
        <v>0</v>
      </c>
      <c r="BI419" s="91">
        <f>IF($N$419="nulová",$J$419,0)</f>
        <v>0</v>
      </c>
      <c r="BJ419" s="40" t="s">
        <v>37</v>
      </c>
      <c r="BK419" s="91">
        <f>ROUND($I$419*$H$419,2)</f>
        <v>0</v>
      </c>
      <c r="BL419" s="40" t="s">
        <v>129</v>
      </c>
      <c r="BM419" s="40" t="s">
        <v>1680</v>
      </c>
    </row>
    <row r="420" spans="2:65" s="6" customFormat="1" ht="15.75" customHeight="1">
      <c r="B420" s="92"/>
      <c r="D420" s="93" t="s">
        <v>95</v>
      </c>
      <c r="E420" s="94"/>
      <c r="F420" s="94" t="s">
        <v>1681</v>
      </c>
      <c r="H420" s="95">
        <v>4.4000000000000004</v>
      </c>
      <c r="L420" s="92"/>
      <c r="M420" s="96"/>
      <c r="T420" s="97"/>
      <c r="AT420" s="98" t="s">
        <v>95</v>
      </c>
      <c r="AU420" s="98" t="s">
        <v>38</v>
      </c>
      <c r="AV420" s="98" t="s">
        <v>38</v>
      </c>
      <c r="AW420" s="98" t="s">
        <v>52</v>
      </c>
      <c r="AX420" s="98" t="s">
        <v>36</v>
      </c>
      <c r="AY420" s="98" t="s">
        <v>88</v>
      </c>
    </row>
    <row r="421" spans="2:65" s="6" customFormat="1" ht="15.75" customHeight="1">
      <c r="B421" s="16"/>
      <c r="C421" s="99" t="s">
        <v>308</v>
      </c>
      <c r="D421" s="99" t="s">
        <v>99</v>
      </c>
      <c r="E421" s="100" t="s">
        <v>1286</v>
      </c>
      <c r="F421" s="101" t="s">
        <v>1287</v>
      </c>
      <c r="G421" s="102" t="s">
        <v>113</v>
      </c>
      <c r="H421" s="103">
        <v>4.4000000000000004</v>
      </c>
      <c r="I421" s="104"/>
      <c r="J421" s="104">
        <f>ROUND($I$421*$H$421,2)</f>
        <v>0</v>
      </c>
      <c r="K421" s="101"/>
      <c r="L421" s="105"/>
      <c r="M421" s="101"/>
      <c r="N421" s="106" t="s">
        <v>25</v>
      </c>
      <c r="O421" s="89">
        <v>0</v>
      </c>
      <c r="P421" s="89">
        <f>$O$421*$H$421</f>
        <v>0</v>
      </c>
      <c r="Q421" s="89">
        <v>2.0000000000000001E-4</v>
      </c>
      <c r="R421" s="89">
        <f>$Q$421*$H$421</f>
        <v>8.8000000000000014E-4</v>
      </c>
      <c r="S421" s="89">
        <v>0</v>
      </c>
      <c r="T421" s="90">
        <f>$S$421*$H$421</f>
        <v>0</v>
      </c>
      <c r="AR421" s="40" t="s">
        <v>165</v>
      </c>
      <c r="AT421" s="40" t="s">
        <v>99</v>
      </c>
      <c r="AU421" s="40" t="s">
        <v>38</v>
      </c>
      <c r="AY421" s="6" t="s">
        <v>88</v>
      </c>
      <c r="BE421" s="91">
        <f>IF($N$421="základní",$J$421,0)</f>
        <v>0</v>
      </c>
      <c r="BF421" s="91">
        <f>IF($N$421="snížená",$J$421,0)</f>
        <v>0</v>
      </c>
      <c r="BG421" s="91">
        <f>IF($N$421="zákl. přenesená",$J$421,0)</f>
        <v>0</v>
      </c>
      <c r="BH421" s="91">
        <f>IF($N$421="sníž. přenesená",$J$421,0)</f>
        <v>0</v>
      </c>
      <c r="BI421" s="91">
        <f>IF($N$421="nulová",$J$421,0)</f>
        <v>0</v>
      </c>
      <c r="BJ421" s="40" t="s">
        <v>37</v>
      </c>
      <c r="BK421" s="91">
        <f>ROUND($I$421*$H$421,2)</f>
        <v>0</v>
      </c>
      <c r="BL421" s="40" t="s">
        <v>129</v>
      </c>
      <c r="BM421" s="40" t="s">
        <v>1682</v>
      </c>
    </row>
    <row r="422" spans="2:65" s="6" customFormat="1" ht="39" customHeight="1">
      <c r="B422" s="16"/>
      <c r="C422" s="84" t="s">
        <v>311</v>
      </c>
      <c r="D422" s="84" t="s">
        <v>90</v>
      </c>
      <c r="E422" s="82" t="s">
        <v>1289</v>
      </c>
      <c r="F422" s="83" t="s">
        <v>1683</v>
      </c>
      <c r="G422" s="84" t="s">
        <v>108</v>
      </c>
      <c r="H422" s="85">
        <v>1</v>
      </c>
      <c r="I422" s="86"/>
      <c r="J422" s="86">
        <f>ROUND($I$422*$H$422,2)</f>
        <v>0</v>
      </c>
      <c r="K422" s="83"/>
      <c r="L422" s="16"/>
      <c r="M422" s="87"/>
      <c r="N422" s="88" t="s">
        <v>25</v>
      </c>
      <c r="O422" s="89">
        <v>0.86499999999999999</v>
      </c>
      <c r="P422" s="89">
        <f>$O$422*$H$422</f>
        <v>0.86499999999999999</v>
      </c>
      <c r="Q422" s="89">
        <v>0.28799999999999998</v>
      </c>
      <c r="R422" s="89">
        <f>$Q$422*$H$422</f>
        <v>0.28799999999999998</v>
      </c>
      <c r="S422" s="89">
        <v>0</v>
      </c>
      <c r="T422" s="90">
        <f>$S$422*$H$422</f>
        <v>0</v>
      </c>
      <c r="AR422" s="40" t="s">
        <v>129</v>
      </c>
      <c r="AT422" s="40" t="s">
        <v>90</v>
      </c>
      <c r="AU422" s="40" t="s">
        <v>38</v>
      </c>
      <c r="AY422" s="40" t="s">
        <v>88</v>
      </c>
      <c r="BE422" s="91">
        <f>IF($N$422="základní",$J$422,0)</f>
        <v>0</v>
      </c>
      <c r="BF422" s="91">
        <f>IF($N$422="snížená",$J$422,0)</f>
        <v>0</v>
      </c>
      <c r="BG422" s="91">
        <f>IF($N$422="zákl. přenesená",$J$422,0)</f>
        <v>0</v>
      </c>
      <c r="BH422" s="91">
        <f>IF($N$422="sníž. přenesená",$J$422,0)</f>
        <v>0</v>
      </c>
      <c r="BI422" s="91">
        <f>IF($N$422="nulová",$J$422,0)</f>
        <v>0</v>
      </c>
      <c r="BJ422" s="40" t="s">
        <v>37</v>
      </c>
      <c r="BK422" s="91">
        <f>ROUND($I$422*$H$422,2)</f>
        <v>0</v>
      </c>
      <c r="BL422" s="40" t="s">
        <v>129</v>
      </c>
      <c r="BM422" s="40" t="s">
        <v>1684</v>
      </c>
    </row>
    <row r="423" spans="2:65" s="6" customFormat="1" ht="15.75" customHeight="1">
      <c r="B423" s="16"/>
      <c r="C423" s="84" t="s">
        <v>312</v>
      </c>
      <c r="D423" s="84" t="s">
        <v>90</v>
      </c>
      <c r="E423" s="82" t="s">
        <v>1304</v>
      </c>
      <c r="F423" s="83" t="s">
        <v>1685</v>
      </c>
      <c r="G423" s="84" t="s">
        <v>209</v>
      </c>
      <c r="H423" s="85">
        <v>1</v>
      </c>
      <c r="I423" s="86"/>
      <c r="J423" s="86">
        <f>ROUND($I$423*$H$423,2)</f>
        <v>0</v>
      </c>
      <c r="K423" s="83"/>
      <c r="L423" s="16"/>
      <c r="M423" s="87"/>
      <c r="N423" s="88" t="s">
        <v>25</v>
      </c>
      <c r="O423" s="89">
        <v>8.7999999999999995E-2</v>
      </c>
      <c r="P423" s="89">
        <f>$O$423*$H$423</f>
        <v>8.7999999999999995E-2</v>
      </c>
      <c r="Q423" s="89">
        <v>5.0000000000000002E-5</v>
      </c>
      <c r="R423" s="89">
        <f>$Q$423*$H$423</f>
        <v>5.0000000000000002E-5</v>
      </c>
      <c r="S423" s="89">
        <v>1E-3</v>
      </c>
      <c r="T423" s="90">
        <f>$S$423*$H$423</f>
        <v>1E-3</v>
      </c>
      <c r="AR423" s="40" t="s">
        <v>129</v>
      </c>
      <c r="AT423" s="40" t="s">
        <v>90</v>
      </c>
      <c r="AU423" s="40" t="s">
        <v>38</v>
      </c>
      <c r="AY423" s="40" t="s">
        <v>88</v>
      </c>
      <c r="BE423" s="91">
        <f>IF($N$423="základní",$J$423,0)</f>
        <v>0</v>
      </c>
      <c r="BF423" s="91">
        <f>IF($N$423="snížená",$J$423,0)</f>
        <v>0</v>
      </c>
      <c r="BG423" s="91">
        <f>IF($N$423="zákl. přenesená",$J$423,0)</f>
        <v>0</v>
      </c>
      <c r="BH423" s="91">
        <f>IF($N$423="sníž. přenesená",$J$423,0)</f>
        <v>0</v>
      </c>
      <c r="BI423" s="91">
        <f>IF($N$423="nulová",$J$423,0)</f>
        <v>0</v>
      </c>
      <c r="BJ423" s="40" t="s">
        <v>37</v>
      </c>
      <c r="BK423" s="91">
        <f>ROUND($I$423*$H$423,2)</f>
        <v>0</v>
      </c>
      <c r="BL423" s="40" t="s">
        <v>129</v>
      </c>
      <c r="BM423" s="40" t="s">
        <v>1686</v>
      </c>
    </row>
    <row r="424" spans="2:65" s="6" customFormat="1" ht="27" customHeight="1">
      <c r="B424" s="16"/>
      <c r="C424" s="84" t="s">
        <v>315</v>
      </c>
      <c r="D424" s="84" t="s">
        <v>90</v>
      </c>
      <c r="E424" s="82" t="s">
        <v>1307</v>
      </c>
      <c r="F424" s="83" t="s">
        <v>1687</v>
      </c>
      <c r="G424" s="84" t="s">
        <v>209</v>
      </c>
      <c r="H424" s="85">
        <v>1</v>
      </c>
      <c r="I424" s="86"/>
      <c r="J424" s="86">
        <f>ROUND($I$424*$H$424,2)</f>
        <v>0</v>
      </c>
      <c r="K424" s="83"/>
      <c r="L424" s="16"/>
      <c r="M424" s="87"/>
      <c r="N424" s="88" t="s">
        <v>25</v>
      </c>
      <c r="O424" s="89">
        <v>8.7999999999999995E-2</v>
      </c>
      <c r="P424" s="89">
        <f>$O$424*$H$424</f>
        <v>8.7999999999999995E-2</v>
      </c>
      <c r="Q424" s="89">
        <v>5.0000000000000002E-5</v>
      </c>
      <c r="R424" s="89">
        <f>$Q$424*$H$424</f>
        <v>5.0000000000000002E-5</v>
      </c>
      <c r="S424" s="89">
        <v>1E-3</v>
      </c>
      <c r="T424" s="90">
        <f>$S$424*$H$424</f>
        <v>1E-3</v>
      </c>
      <c r="AR424" s="40" t="s">
        <v>129</v>
      </c>
      <c r="AT424" s="40" t="s">
        <v>90</v>
      </c>
      <c r="AU424" s="40" t="s">
        <v>38</v>
      </c>
      <c r="AY424" s="40" t="s">
        <v>88</v>
      </c>
      <c r="BE424" s="91">
        <f>IF($N$424="základní",$J$424,0)</f>
        <v>0</v>
      </c>
      <c r="BF424" s="91">
        <f>IF($N$424="snížená",$J$424,0)</f>
        <v>0</v>
      </c>
      <c r="BG424" s="91">
        <f>IF($N$424="zákl. přenesená",$J$424,0)</f>
        <v>0</v>
      </c>
      <c r="BH424" s="91">
        <f>IF($N$424="sníž. přenesená",$J$424,0)</f>
        <v>0</v>
      </c>
      <c r="BI424" s="91">
        <f>IF($N$424="nulová",$J$424,0)</f>
        <v>0</v>
      </c>
      <c r="BJ424" s="40" t="s">
        <v>37</v>
      </c>
      <c r="BK424" s="91">
        <f>ROUND($I$424*$H$424,2)</f>
        <v>0</v>
      </c>
      <c r="BL424" s="40" t="s">
        <v>129</v>
      </c>
      <c r="BM424" s="40" t="s">
        <v>1688</v>
      </c>
    </row>
    <row r="425" spans="2:65" s="6" customFormat="1" ht="15.75" customHeight="1">
      <c r="B425" s="16"/>
      <c r="C425" s="84" t="s">
        <v>316</v>
      </c>
      <c r="D425" s="84" t="s">
        <v>90</v>
      </c>
      <c r="E425" s="82" t="s">
        <v>1327</v>
      </c>
      <c r="F425" s="83" t="s">
        <v>1689</v>
      </c>
      <c r="G425" s="84" t="s">
        <v>108</v>
      </c>
      <c r="H425" s="85">
        <v>1</v>
      </c>
      <c r="I425" s="86"/>
      <c r="J425" s="86">
        <f>ROUND($I$425*$H$425,2)</f>
        <v>0</v>
      </c>
      <c r="K425" s="83"/>
      <c r="L425" s="16"/>
      <c r="M425" s="87"/>
      <c r="N425" s="88" t="s">
        <v>25</v>
      </c>
      <c r="O425" s="89">
        <v>8.7999999999999995E-2</v>
      </c>
      <c r="P425" s="89">
        <f>$O$425*$H$425</f>
        <v>8.7999999999999995E-2</v>
      </c>
      <c r="Q425" s="89">
        <v>5.0000000000000002E-5</v>
      </c>
      <c r="R425" s="89">
        <f>$Q$425*$H$425</f>
        <v>5.0000000000000002E-5</v>
      </c>
      <c r="S425" s="89">
        <v>1E-3</v>
      </c>
      <c r="T425" s="90">
        <f>$S$425*$H$425</f>
        <v>1E-3</v>
      </c>
      <c r="AR425" s="40" t="s">
        <v>129</v>
      </c>
      <c r="AT425" s="40" t="s">
        <v>90</v>
      </c>
      <c r="AU425" s="40" t="s">
        <v>38</v>
      </c>
      <c r="AY425" s="40" t="s">
        <v>88</v>
      </c>
      <c r="BE425" s="91">
        <f>IF($N$425="základní",$J$425,0)</f>
        <v>0</v>
      </c>
      <c r="BF425" s="91">
        <f>IF($N$425="snížená",$J$425,0)</f>
        <v>0</v>
      </c>
      <c r="BG425" s="91">
        <f>IF($N$425="zákl. přenesená",$J$425,0)</f>
        <v>0</v>
      </c>
      <c r="BH425" s="91">
        <f>IF($N$425="sníž. přenesená",$J$425,0)</f>
        <v>0</v>
      </c>
      <c r="BI425" s="91">
        <f>IF($N$425="nulová",$J$425,0)</f>
        <v>0</v>
      </c>
      <c r="BJ425" s="40" t="s">
        <v>37</v>
      </c>
      <c r="BK425" s="91">
        <f>ROUND($I$425*$H$425,2)</f>
        <v>0</v>
      </c>
      <c r="BL425" s="40" t="s">
        <v>129</v>
      </c>
      <c r="BM425" s="40" t="s">
        <v>1690</v>
      </c>
    </row>
    <row r="426" spans="2:65" s="6" customFormat="1" ht="15.75" customHeight="1">
      <c r="B426" s="16"/>
      <c r="C426" s="84" t="s">
        <v>317</v>
      </c>
      <c r="D426" s="84" t="s">
        <v>90</v>
      </c>
      <c r="E426" s="82" t="s">
        <v>1691</v>
      </c>
      <c r="F426" s="83" t="s">
        <v>1692</v>
      </c>
      <c r="G426" s="84" t="s">
        <v>108</v>
      </c>
      <c r="H426" s="85">
        <v>1</v>
      </c>
      <c r="I426" s="86"/>
      <c r="J426" s="86">
        <f>ROUND($I$426*$H$426,2)</f>
        <v>0</v>
      </c>
      <c r="K426" s="83"/>
      <c r="L426" s="16"/>
      <c r="M426" s="87"/>
      <c r="N426" s="88" t="s">
        <v>25</v>
      </c>
      <c r="O426" s="89">
        <v>8.7999999999999995E-2</v>
      </c>
      <c r="P426" s="89">
        <f>$O$426*$H$426</f>
        <v>8.7999999999999995E-2</v>
      </c>
      <c r="Q426" s="89">
        <v>5.0000000000000002E-5</v>
      </c>
      <c r="R426" s="89">
        <f>$Q$426*$H$426</f>
        <v>5.0000000000000002E-5</v>
      </c>
      <c r="S426" s="89">
        <v>1E-3</v>
      </c>
      <c r="T426" s="90">
        <f>$S$426*$H$426</f>
        <v>1E-3</v>
      </c>
      <c r="AR426" s="40" t="s">
        <v>129</v>
      </c>
      <c r="AT426" s="40" t="s">
        <v>90</v>
      </c>
      <c r="AU426" s="40" t="s">
        <v>38</v>
      </c>
      <c r="AY426" s="40" t="s">
        <v>88</v>
      </c>
      <c r="BE426" s="91">
        <f>IF($N$426="základní",$J$426,0)</f>
        <v>0</v>
      </c>
      <c r="BF426" s="91">
        <f>IF($N$426="snížená",$J$426,0)</f>
        <v>0</v>
      </c>
      <c r="BG426" s="91">
        <f>IF($N$426="zákl. přenesená",$J$426,0)</f>
        <v>0</v>
      </c>
      <c r="BH426" s="91">
        <f>IF($N$426="sníž. přenesená",$J$426,0)</f>
        <v>0</v>
      </c>
      <c r="BI426" s="91">
        <f>IF($N$426="nulová",$J$426,0)</f>
        <v>0</v>
      </c>
      <c r="BJ426" s="40" t="s">
        <v>37</v>
      </c>
      <c r="BK426" s="91">
        <f>ROUND($I$426*$H$426,2)</f>
        <v>0</v>
      </c>
      <c r="BL426" s="40" t="s">
        <v>129</v>
      </c>
      <c r="BM426" s="40" t="s">
        <v>1693</v>
      </c>
    </row>
    <row r="427" spans="2:65" s="6" customFormat="1" ht="15.75" customHeight="1">
      <c r="B427" s="16"/>
      <c r="C427" s="84" t="s">
        <v>319</v>
      </c>
      <c r="D427" s="84" t="s">
        <v>90</v>
      </c>
      <c r="E427" s="82" t="s">
        <v>1694</v>
      </c>
      <c r="F427" s="83" t="s">
        <v>1695</v>
      </c>
      <c r="G427" s="84" t="s">
        <v>108</v>
      </c>
      <c r="H427" s="85">
        <v>1</v>
      </c>
      <c r="I427" s="86"/>
      <c r="J427" s="86">
        <f>ROUND($I$427*$H$427,2)</f>
        <v>0</v>
      </c>
      <c r="K427" s="83"/>
      <c r="L427" s="16"/>
      <c r="M427" s="87"/>
      <c r="N427" s="88" t="s">
        <v>25</v>
      </c>
      <c r="O427" s="89">
        <v>8.7999999999999995E-2</v>
      </c>
      <c r="P427" s="89">
        <f>$O$427*$H$427</f>
        <v>8.7999999999999995E-2</v>
      </c>
      <c r="Q427" s="89">
        <v>5.0000000000000002E-5</v>
      </c>
      <c r="R427" s="89">
        <f>$Q$427*$H$427</f>
        <v>5.0000000000000002E-5</v>
      </c>
      <c r="S427" s="89">
        <v>1E-3</v>
      </c>
      <c r="T427" s="90">
        <f>$S$427*$H$427</f>
        <v>1E-3</v>
      </c>
      <c r="AR427" s="40" t="s">
        <v>129</v>
      </c>
      <c r="AT427" s="40" t="s">
        <v>90</v>
      </c>
      <c r="AU427" s="40" t="s">
        <v>38</v>
      </c>
      <c r="AY427" s="40" t="s">
        <v>88</v>
      </c>
      <c r="BE427" s="91">
        <f>IF($N$427="základní",$J$427,0)</f>
        <v>0</v>
      </c>
      <c r="BF427" s="91">
        <f>IF($N$427="snížená",$J$427,0)</f>
        <v>0</v>
      </c>
      <c r="BG427" s="91">
        <f>IF($N$427="zákl. přenesená",$J$427,0)</f>
        <v>0</v>
      </c>
      <c r="BH427" s="91">
        <f>IF($N$427="sníž. přenesená",$J$427,0)</f>
        <v>0</v>
      </c>
      <c r="BI427" s="91">
        <f>IF($N$427="nulová",$J$427,0)</f>
        <v>0</v>
      </c>
      <c r="BJ427" s="40" t="s">
        <v>37</v>
      </c>
      <c r="BK427" s="91">
        <f>ROUND($I$427*$H$427,2)</f>
        <v>0</v>
      </c>
      <c r="BL427" s="40" t="s">
        <v>129</v>
      </c>
      <c r="BM427" s="40" t="s">
        <v>1696</v>
      </c>
    </row>
    <row r="428" spans="2:65" s="6" customFormat="1" ht="15.75" customHeight="1">
      <c r="B428" s="16"/>
      <c r="C428" s="84" t="s">
        <v>320</v>
      </c>
      <c r="D428" s="84" t="s">
        <v>90</v>
      </c>
      <c r="E428" s="82" t="s">
        <v>1332</v>
      </c>
      <c r="F428" s="83" t="s">
        <v>1333</v>
      </c>
      <c r="G428" s="84" t="s">
        <v>229</v>
      </c>
      <c r="H428" s="85">
        <v>0.30099999999999999</v>
      </c>
      <c r="I428" s="86"/>
      <c r="J428" s="86">
        <f>ROUND($I$428*$H$428,2)</f>
        <v>0</v>
      </c>
      <c r="K428" s="83"/>
      <c r="L428" s="16"/>
      <c r="M428" s="87"/>
      <c r="N428" s="88" t="s">
        <v>25</v>
      </c>
      <c r="O428" s="89">
        <v>3.0059999999999998</v>
      </c>
      <c r="P428" s="89">
        <f>$O$428*$H$428</f>
        <v>0.90480599999999989</v>
      </c>
      <c r="Q428" s="89">
        <v>0</v>
      </c>
      <c r="R428" s="89">
        <f>$Q$428*$H$428</f>
        <v>0</v>
      </c>
      <c r="S428" s="89">
        <v>0</v>
      </c>
      <c r="T428" s="90">
        <f>$S$428*$H$428</f>
        <v>0</v>
      </c>
      <c r="AR428" s="40" t="s">
        <v>129</v>
      </c>
      <c r="AT428" s="40" t="s">
        <v>90</v>
      </c>
      <c r="AU428" s="40" t="s">
        <v>38</v>
      </c>
      <c r="AY428" s="40" t="s">
        <v>88</v>
      </c>
      <c r="BE428" s="91">
        <f>IF($N$428="základní",$J$428,0)</f>
        <v>0</v>
      </c>
      <c r="BF428" s="91">
        <f>IF($N$428="snížená",$J$428,0)</f>
        <v>0</v>
      </c>
      <c r="BG428" s="91">
        <f>IF($N$428="zákl. přenesená",$J$428,0)</f>
        <v>0</v>
      </c>
      <c r="BH428" s="91">
        <f>IF($N$428="sníž. přenesená",$J$428,0)</f>
        <v>0</v>
      </c>
      <c r="BI428" s="91">
        <f>IF($N$428="nulová",$J$428,0)</f>
        <v>0</v>
      </c>
      <c r="BJ428" s="40" t="s">
        <v>37</v>
      </c>
      <c r="BK428" s="91">
        <f>ROUND($I$428*$H$428,2)</f>
        <v>0</v>
      </c>
      <c r="BL428" s="40" t="s">
        <v>129</v>
      </c>
      <c r="BM428" s="40" t="s">
        <v>1697</v>
      </c>
    </row>
    <row r="429" spans="2:65" s="70" customFormat="1" ht="30.75" customHeight="1">
      <c r="B429" s="71"/>
      <c r="D429" s="72" t="s">
        <v>35</v>
      </c>
      <c r="E429" s="79" t="s">
        <v>1335</v>
      </c>
      <c r="F429" s="79" t="s">
        <v>1336</v>
      </c>
      <c r="J429" s="80">
        <f>$BK$429</f>
        <v>0</v>
      </c>
      <c r="L429" s="71"/>
      <c r="M429" s="75"/>
      <c r="P429" s="76">
        <f>SUM($P$430:$P$443)</f>
        <v>2.9749639999999999</v>
      </c>
      <c r="R429" s="76">
        <f>SUM($R$430:$R$443)</f>
        <v>8.6462399999999981E-2</v>
      </c>
      <c r="T429" s="77">
        <f>SUM($T$430:$T$443)</f>
        <v>0</v>
      </c>
      <c r="AR429" s="72" t="s">
        <v>38</v>
      </c>
      <c r="AT429" s="72" t="s">
        <v>35</v>
      </c>
      <c r="AU429" s="72" t="s">
        <v>37</v>
      </c>
      <c r="AY429" s="72" t="s">
        <v>88</v>
      </c>
      <c r="BK429" s="78">
        <f>SUM($BK$430:$BK$443)</f>
        <v>0</v>
      </c>
    </row>
    <row r="430" spans="2:65" s="6" customFormat="1" ht="15.75" customHeight="1">
      <c r="B430" s="16"/>
      <c r="C430" s="84" t="s">
        <v>322</v>
      </c>
      <c r="D430" s="84" t="s">
        <v>90</v>
      </c>
      <c r="E430" s="82" t="s">
        <v>1348</v>
      </c>
      <c r="F430" s="83" t="s">
        <v>1349</v>
      </c>
      <c r="G430" s="84" t="s">
        <v>93</v>
      </c>
      <c r="H430" s="85">
        <v>2.7839999999999998</v>
      </c>
      <c r="I430" s="86"/>
      <c r="J430" s="86">
        <f>ROUND($I$430*$H$430,2)</f>
        <v>0</v>
      </c>
      <c r="K430" s="83"/>
      <c r="L430" s="16"/>
      <c r="M430" s="87"/>
      <c r="N430" s="88" t="s">
        <v>25</v>
      </c>
      <c r="O430" s="89">
        <v>0.68500000000000005</v>
      </c>
      <c r="P430" s="89">
        <f>$O$430*$H$430</f>
        <v>1.9070400000000001</v>
      </c>
      <c r="Q430" s="89">
        <v>3.9199999999999999E-3</v>
      </c>
      <c r="R430" s="89">
        <f>$Q$430*$H$430</f>
        <v>1.0913279999999999E-2</v>
      </c>
      <c r="S430" s="89">
        <v>0</v>
      </c>
      <c r="T430" s="90">
        <f>$S$430*$H$430</f>
        <v>0</v>
      </c>
      <c r="AR430" s="40" t="s">
        <v>129</v>
      </c>
      <c r="AT430" s="40" t="s">
        <v>90</v>
      </c>
      <c r="AU430" s="40" t="s">
        <v>38</v>
      </c>
      <c r="AY430" s="40" t="s">
        <v>88</v>
      </c>
      <c r="BE430" s="91">
        <f>IF($N$430="základní",$J$430,0)</f>
        <v>0</v>
      </c>
      <c r="BF430" s="91">
        <f>IF($N$430="snížená",$J$430,0)</f>
        <v>0</v>
      </c>
      <c r="BG430" s="91">
        <f>IF($N$430="zákl. přenesená",$J$430,0)</f>
        <v>0</v>
      </c>
      <c r="BH430" s="91">
        <f>IF($N$430="sníž. přenesená",$J$430,0)</f>
        <v>0</v>
      </c>
      <c r="BI430" s="91">
        <f>IF($N$430="nulová",$J$430,0)</f>
        <v>0</v>
      </c>
      <c r="BJ430" s="40" t="s">
        <v>37</v>
      </c>
      <c r="BK430" s="91">
        <f>ROUND($I$430*$H$430,2)</f>
        <v>0</v>
      </c>
      <c r="BL430" s="40" t="s">
        <v>129</v>
      </c>
      <c r="BM430" s="40" t="s">
        <v>1698</v>
      </c>
    </row>
    <row r="431" spans="2:65" s="6" customFormat="1" ht="15.75" customHeight="1">
      <c r="B431" s="92"/>
      <c r="D431" s="93" t="s">
        <v>95</v>
      </c>
      <c r="E431" s="94"/>
      <c r="F431" s="94" t="s">
        <v>1699</v>
      </c>
      <c r="H431" s="95">
        <v>3.7440000000000002</v>
      </c>
      <c r="L431" s="92"/>
      <c r="M431" s="96"/>
      <c r="T431" s="97"/>
      <c r="AT431" s="98" t="s">
        <v>95</v>
      </c>
      <c r="AU431" s="98" t="s">
        <v>38</v>
      </c>
      <c r="AV431" s="98" t="s">
        <v>38</v>
      </c>
      <c r="AW431" s="98" t="s">
        <v>52</v>
      </c>
      <c r="AX431" s="98" t="s">
        <v>36</v>
      </c>
      <c r="AY431" s="98" t="s">
        <v>88</v>
      </c>
    </row>
    <row r="432" spans="2:65" s="6" customFormat="1" ht="15.75" customHeight="1">
      <c r="B432" s="92"/>
      <c r="D432" s="107" t="s">
        <v>95</v>
      </c>
      <c r="E432" s="98"/>
      <c r="F432" s="94" t="s">
        <v>1700</v>
      </c>
      <c r="H432" s="95">
        <v>-0.96</v>
      </c>
      <c r="L432" s="92"/>
      <c r="M432" s="96"/>
      <c r="T432" s="97"/>
      <c r="AT432" s="98" t="s">
        <v>95</v>
      </c>
      <c r="AU432" s="98" t="s">
        <v>38</v>
      </c>
      <c r="AV432" s="98" t="s">
        <v>38</v>
      </c>
      <c r="AW432" s="98" t="s">
        <v>52</v>
      </c>
      <c r="AX432" s="98" t="s">
        <v>36</v>
      </c>
      <c r="AY432" s="98" t="s">
        <v>88</v>
      </c>
    </row>
    <row r="433" spans="2:65" s="6" customFormat="1" ht="15.75" customHeight="1">
      <c r="B433" s="16"/>
      <c r="C433" s="99" t="s">
        <v>323</v>
      </c>
      <c r="D433" s="99" t="s">
        <v>99</v>
      </c>
      <c r="E433" s="100" t="s">
        <v>1354</v>
      </c>
      <c r="F433" s="101" t="s">
        <v>1355</v>
      </c>
      <c r="G433" s="102" t="s">
        <v>93</v>
      </c>
      <c r="H433" s="103">
        <v>3.0619999999999998</v>
      </c>
      <c r="I433" s="104"/>
      <c r="J433" s="104">
        <f>ROUND($I$433*$H$433,2)</f>
        <v>0</v>
      </c>
      <c r="K433" s="101"/>
      <c r="L433" s="105"/>
      <c r="M433" s="101"/>
      <c r="N433" s="106" t="s">
        <v>25</v>
      </c>
      <c r="O433" s="89">
        <v>0</v>
      </c>
      <c r="P433" s="89">
        <f>$O$433*$H$433</f>
        <v>0</v>
      </c>
      <c r="Q433" s="89">
        <v>1.7999999999999999E-2</v>
      </c>
      <c r="R433" s="89">
        <f>$Q$433*$H$433</f>
        <v>5.5115999999999991E-2</v>
      </c>
      <c r="S433" s="89">
        <v>0</v>
      </c>
      <c r="T433" s="90">
        <f>$S$433*$H$433</f>
        <v>0</v>
      </c>
      <c r="AR433" s="40" t="s">
        <v>165</v>
      </c>
      <c r="AT433" s="40" t="s">
        <v>99</v>
      </c>
      <c r="AU433" s="40" t="s">
        <v>38</v>
      </c>
      <c r="AY433" s="6" t="s">
        <v>88</v>
      </c>
      <c r="BE433" s="91">
        <f>IF($N$433="základní",$J$433,0)</f>
        <v>0</v>
      </c>
      <c r="BF433" s="91">
        <f>IF($N$433="snížená",$J$433,0)</f>
        <v>0</v>
      </c>
      <c r="BG433" s="91">
        <f>IF($N$433="zákl. přenesená",$J$433,0)</f>
        <v>0</v>
      </c>
      <c r="BH433" s="91">
        <f>IF($N$433="sníž. přenesená",$J$433,0)</f>
        <v>0</v>
      </c>
      <c r="BI433" s="91">
        <f>IF($N$433="nulová",$J$433,0)</f>
        <v>0</v>
      </c>
      <c r="BJ433" s="40" t="s">
        <v>37</v>
      </c>
      <c r="BK433" s="91">
        <f>ROUND($I$433*$H$433,2)</f>
        <v>0</v>
      </c>
      <c r="BL433" s="40" t="s">
        <v>129</v>
      </c>
      <c r="BM433" s="40" t="s">
        <v>1701</v>
      </c>
    </row>
    <row r="434" spans="2:65" s="6" customFormat="1" ht="15.75" customHeight="1">
      <c r="B434" s="92"/>
      <c r="D434" s="93" t="s">
        <v>95</v>
      </c>
      <c r="E434" s="94"/>
      <c r="F434" s="94" t="s">
        <v>1702</v>
      </c>
      <c r="H434" s="95">
        <v>2.7839999999999998</v>
      </c>
      <c r="L434" s="92"/>
      <c r="M434" s="96"/>
      <c r="T434" s="97"/>
      <c r="AT434" s="98" t="s">
        <v>95</v>
      </c>
      <c r="AU434" s="98" t="s">
        <v>38</v>
      </c>
      <c r="AV434" s="98" t="s">
        <v>38</v>
      </c>
      <c r="AW434" s="98" t="s">
        <v>52</v>
      </c>
      <c r="AX434" s="98" t="s">
        <v>36</v>
      </c>
      <c r="AY434" s="98" t="s">
        <v>88</v>
      </c>
    </row>
    <row r="435" spans="2:65" s="6" customFormat="1" ht="15.75" customHeight="1">
      <c r="B435" s="92"/>
      <c r="D435" s="107" t="s">
        <v>95</v>
      </c>
      <c r="F435" s="94" t="s">
        <v>1703</v>
      </c>
      <c r="H435" s="95">
        <v>3.0619999999999998</v>
      </c>
      <c r="L435" s="92"/>
      <c r="M435" s="96"/>
      <c r="T435" s="97"/>
      <c r="AT435" s="98" t="s">
        <v>95</v>
      </c>
      <c r="AU435" s="98" t="s">
        <v>38</v>
      </c>
      <c r="AV435" s="98" t="s">
        <v>38</v>
      </c>
      <c r="AW435" s="98" t="s">
        <v>36</v>
      </c>
      <c r="AX435" s="98" t="s">
        <v>37</v>
      </c>
      <c r="AY435" s="98" t="s">
        <v>88</v>
      </c>
    </row>
    <row r="436" spans="2:65" s="6" customFormat="1" ht="15.75" customHeight="1">
      <c r="B436" s="16"/>
      <c r="C436" s="81" t="s">
        <v>324</v>
      </c>
      <c r="D436" s="81" t="s">
        <v>90</v>
      </c>
      <c r="E436" s="82" t="s">
        <v>1360</v>
      </c>
      <c r="F436" s="83" t="s">
        <v>1361</v>
      </c>
      <c r="G436" s="84" t="s">
        <v>93</v>
      </c>
      <c r="H436" s="85">
        <v>2.7839999999999998</v>
      </c>
      <c r="I436" s="86"/>
      <c r="J436" s="86">
        <f>ROUND($I$436*$H$436,2)</f>
        <v>0</v>
      </c>
      <c r="K436" s="83"/>
      <c r="L436" s="16"/>
      <c r="M436" s="87"/>
      <c r="N436" s="88" t="s">
        <v>25</v>
      </c>
      <c r="O436" s="89">
        <v>4.3999999999999997E-2</v>
      </c>
      <c r="P436" s="89">
        <f>$O$436*$H$436</f>
        <v>0.12249599999999998</v>
      </c>
      <c r="Q436" s="89">
        <v>2.9999999999999997E-4</v>
      </c>
      <c r="R436" s="89">
        <f>$Q$436*$H$436</f>
        <v>8.3519999999999992E-4</v>
      </c>
      <c r="S436" s="89">
        <v>0</v>
      </c>
      <c r="T436" s="90">
        <f>$S$436*$H$436</f>
        <v>0</v>
      </c>
      <c r="AR436" s="40" t="s">
        <v>129</v>
      </c>
      <c r="AT436" s="40" t="s">
        <v>90</v>
      </c>
      <c r="AU436" s="40" t="s">
        <v>38</v>
      </c>
      <c r="AY436" s="6" t="s">
        <v>88</v>
      </c>
      <c r="BE436" s="91">
        <f>IF($N$436="základní",$J$436,0)</f>
        <v>0</v>
      </c>
      <c r="BF436" s="91">
        <f>IF($N$436="snížená",$J$436,0)</f>
        <v>0</v>
      </c>
      <c r="BG436" s="91">
        <f>IF($N$436="zákl. přenesená",$J$436,0)</f>
        <v>0</v>
      </c>
      <c r="BH436" s="91">
        <f>IF($N$436="sníž. přenesená",$J$436,0)</f>
        <v>0</v>
      </c>
      <c r="BI436" s="91">
        <f>IF($N$436="nulová",$J$436,0)</f>
        <v>0</v>
      </c>
      <c r="BJ436" s="40" t="s">
        <v>37</v>
      </c>
      <c r="BK436" s="91">
        <f>ROUND($I$436*$H$436,2)</f>
        <v>0</v>
      </c>
      <c r="BL436" s="40" t="s">
        <v>129</v>
      </c>
      <c r="BM436" s="40" t="s">
        <v>1704</v>
      </c>
    </row>
    <row r="437" spans="2:65" s="6" customFormat="1" ht="15.75" customHeight="1">
      <c r="B437" s="92"/>
      <c r="D437" s="93" t="s">
        <v>95</v>
      </c>
      <c r="E437" s="94"/>
      <c r="F437" s="94" t="s">
        <v>1699</v>
      </c>
      <c r="H437" s="95">
        <v>3.7440000000000002</v>
      </c>
      <c r="L437" s="92"/>
      <c r="M437" s="96"/>
      <c r="T437" s="97"/>
      <c r="AT437" s="98" t="s">
        <v>95</v>
      </c>
      <c r="AU437" s="98" t="s">
        <v>38</v>
      </c>
      <c r="AV437" s="98" t="s">
        <v>38</v>
      </c>
      <c r="AW437" s="98" t="s">
        <v>52</v>
      </c>
      <c r="AX437" s="98" t="s">
        <v>36</v>
      </c>
      <c r="AY437" s="98" t="s">
        <v>88</v>
      </c>
    </row>
    <row r="438" spans="2:65" s="6" customFormat="1" ht="15.75" customHeight="1">
      <c r="B438" s="92"/>
      <c r="D438" s="107" t="s">
        <v>95</v>
      </c>
      <c r="E438" s="98"/>
      <c r="F438" s="94" t="s">
        <v>1700</v>
      </c>
      <c r="H438" s="95">
        <v>-0.96</v>
      </c>
      <c r="L438" s="92"/>
      <c r="M438" s="96"/>
      <c r="T438" s="97"/>
      <c r="AT438" s="98" t="s">
        <v>95</v>
      </c>
      <c r="AU438" s="98" t="s">
        <v>38</v>
      </c>
      <c r="AV438" s="98" t="s">
        <v>38</v>
      </c>
      <c r="AW438" s="98" t="s">
        <v>52</v>
      </c>
      <c r="AX438" s="98" t="s">
        <v>36</v>
      </c>
      <c r="AY438" s="98" t="s">
        <v>88</v>
      </c>
    </row>
    <row r="439" spans="2:65" s="6" customFormat="1" ht="15.75" customHeight="1">
      <c r="B439" s="16"/>
      <c r="C439" s="81" t="s">
        <v>325</v>
      </c>
      <c r="D439" s="81" t="s">
        <v>90</v>
      </c>
      <c r="E439" s="82" t="s">
        <v>1365</v>
      </c>
      <c r="F439" s="83" t="s">
        <v>1366</v>
      </c>
      <c r="G439" s="84" t="s">
        <v>113</v>
      </c>
      <c r="H439" s="85">
        <v>6.8</v>
      </c>
      <c r="I439" s="86"/>
      <c r="J439" s="86">
        <f>ROUND($I$439*$H$439,2)</f>
        <v>0</v>
      </c>
      <c r="K439" s="83"/>
      <c r="L439" s="16"/>
      <c r="M439" s="87"/>
      <c r="N439" s="88" t="s">
        <v>25</v>
      </c>
      <c r="O439" s="89">
        <v>0.05</v>
      </c>
      <c r="P439" s="89">
        <f>$O$439*$H$439</f>
        <v>0.34</v>
      </c>
      <c r="Q439" s="89">
        <v>3.0000000000000001E-5</v>
      </c>
      <c r="R439" s="89">
        <f>$Q$439*$H$439</f>
        <v>2.04E-4</v>
      </c>
      <c r="S439" s="89">
        <v>0</v>
      </c>
      <c r="T439" s="90">
        <f>$S$439*$H$439</f>
        <v>0</v>
      </c>
      <c r="AR439" s="40" t="s">
        <v>129</v>
      </c>
      <c r="AT439" s="40" t="s">
        <v>90</v>
      </c>
      <c r="AU439" s="40" t="s">
        <v>38</v>
      </c>
      <c r="AY439" s="6" t="s">
        <v>88</v>
      </c>
      <c r="BE439" s="91">
        <f>IF($N$439="základní",$J$439,0)</f>
        <v>0</v>
      </c>
      <c r="BF439" s="91">
        <f>IF($N$439="snížená",$J$439,0)</f>
        <v>0</v>
      </c>
      <c r="BG439" s="91">
        <f>IF($N$439="zákl. přenesená",$J$439,0)</f>
        <v>0</v>
      </c>
      <c r="BH439" s="91">
        <f>IF($N$439="sníž. přenesená",$J$439,0)</f>
        <v>0</v>
      </c>
      <c r="BI439" s="91">
        <f>IF($N$439="nulová",$J$439,0)</f>
        <v>0</v>
      </c>
      <c r="BJ439" s="40" t="s">
        <v>37</v>
      </c>
      <c r="BK439" s="91">
        <f>ROUND($I$439*$H$439,2)</f>
        <v>0</v>
      </c>
      <c r="BL439" s="40" t="s">
        <v>129</v>
      </c>
      <c r="BM439" s="40" t="s">
        <v>1705</v>
      </c>
    </row>
    <row r="440" spans="2:65" s="6" customFormat="1" ht="15.75" customHeight="1">
      <c r="B440" s="92"/>
      <c r="D440" s="93" t="s">
        <v>95</v>
      </c>
      <c r="E440" s="94"/>
      <c r="F440" s="94" t="s">
        <v>1706</v>
      </c>
      <c r="H440" s="95">
        <v>6.8</v>
      </c>
      <c r="L440" s="92"/>
      <c r="M440" s="96"/>
      <c r="T440" s="97"/>
      <c r="AT440" s="98" t="s">
        <v>95</v>
      </c>
      <c r="AU440" s="98" t="s">
        <v>38</v>
      </c>
      <c r="AV440" s="98" t="s">
        <v>38</v>
      </c>
      <c r="AW440" s="98" t="s">
        <v>52</v>
      </c>
      <c r="AX440" s="98" t="s">
        <v>36</v>
      </c>
      <c r="AY440" s="98" t="s">
        <v>88</v>
      </c>
    </row>
    <row r="441" spans="2:65" s="6" customFormat="1" ht="15.75" customHeight="1">
      <c r="B441" s="16"/>
      <c r="C441" s="81" t="s">
        <v>326</v>
      </c>
      <c r="D441" s="81" t="s">
        <v>90</v>
      </c>
      <c r="E441" s="82" t="s">
        <v>1370</v>
      </c>
      <c r="F441" s="83" t="s">
        <v>1371</v>
      </c>
      <c r="G441" s="84" t="s">
        <v>93</v>
      </c>
      <c r="H441" s="85">
        <v>3.7440000000000002</v>
      </c>
      <c r="I441" s="86"/>
      <c r="J441" s="86">
        <f>ROUND($I$441*$H$441,2)</f>
        <v>0</v>
      </c>
      <c r="K441" s="83"/>
      <c r="L441" s="16"/>
      <c r="M441" s="87"/>
      <c r="N441" s="88" t="s">
        <v>25</v>
      </c>
      <c r="O441" s="89">
        <v>0.125</v>
      </c>
      <c r="P441" s="89">
        <f>$O$441*$H$441</f>
        <v>0.46800000000000003</v>
      </c>
      <c r="Q441" s="89">
        <v>5.1799999999999997E-3</v>
      </c>
      <c r="R441" s="89">
        <f>$Q$441*$H$441</f>
        <v>1.9393919999999999E-2</v>
      </c>
      <c r="S441" s="89">
        <v>0</v>
      </c>
      <c r="T441" s="90">
        <f>$S$441*$H$441</f>
        <v>0</v>
      </c>
      <c r="AR441" s="40" t="s">
        <v>129</v>
      </c>
      <c r="AT441" s="40" t="s">
        <v>90</v>
      </c>
      <c r="AU441" s="40" t="s">
        <v>38</v>
      </c>
      <c r="AY441" s="6" t="s">
        <v>88</v>
      </c>
      <c r="BE441" s="91">
        <f>IF($N$441="základní",$J$441,0)</f>
        <v>0</v>
      </c>
      <c r="BF441" s="91">
        <f>IF($N$441="snížená",$J$441,0)</f>
        <v>0</v>
      </c>
      <c r="BG441" s="91">
        <f>IF($N$441="zákl. přenesená",$J$441,0)</f>
        <v>0</v>
      </c>
      <c r="BH441" s="91">
        <f>IF($N$441="sníž. přenesená",$J$441,0)</f>
        <v>0</v>
      </c>
      <c r="BI441" s="91">
        <f>IF($N$441="nulová",$J$441,0)</f>
        <v>0</v>
      </c>
      <c r="BJ441" s="40" t="s">
        <v>37</v>
      </c>
      <c r="BK441" s="91">
        <f>ROUND($I$441*$H$441,2)</f>
        <v>0</v>
      </c>
      <c r="BL441" s="40" t="s">
        <v>129</v>
      </c>
      <c r="BM441" s="40" t="s">
        <v>1707</v>
      </c>
    </row>
    <row r="442" spans="2:65" s="6" customFormat="1" ht="15.75" customHeight="1">
      <c r="B442" s="92"/>
      <c r="D442" s="93" t="s">
        <v>95</v>
      </c>
      <c r="E442" s="94"/>
      <c r="F442" s="94" t="s">
        <v>1699</v>
      </c>
      <c r="H442" s="95">
        <v>3.7440000000000002</v>
      </c>
      <c r="L442" s="92"/>
      <c r="M442" s="96"/>
      <c r="T442" s="97"/>
      <c r="AT442" s="98" t="s">
        <v>95</v>
      </c>
      <c r="AU442" s="98" t="s">
        <v>38</v>
      </c>
      <c r="AV442" s="98" t="s">
        <v>38</v>
      </c>
      <c r="AW442" s="98" t="s">
        <v>52</v>
      </c>
      <c r="AX442" s="98" t="s">
        <v>36</v>
      </c>
      <c r="AY442" s="98" t="s">
        <v>88</v>
      </c>
    </row>
    <row r="443" spans="2:65" s="6" customFormat="1" ht="15.75" customHeight="1">
      <c r="B443" s="16"/>
      <c r="C443" s="81" t="s">
        <v>327</v>
      </c>
      <c r="D443" s="81" t="s">
        <v>90</v>
      </c>
      <c r="E443" s="82" t="s">
        <v>1375</v>
      </c>
      <c r="F443" s="83" t="s">
        <v>1376</v>
      </c>
      <c r="G443" s="84" t="s">
        <v>229</v>
      </c>
      <c r="H443" s="85">
        <v>8.5999999999999993E-2</v>
      </c>
      <c r="I443" s="86"/>
      <c r="J443" s="86">
        <f>ROUND($I$443*$H$443,2)</f>
        <v>0</v>
      </c>
      <c r="K443" s="83"/>
      <c r="L443" s="16"/>
      <c r="M443" s="87"/>
      <c r="N443" s="88" t="s">
        <v>25</v>
      </c>
      <c r="O443" s="89">
        <v>1.5980000000000001</v>
      </c>
      <c r="P443" s="89">
        <f>$O$443*$H$443</f>
        <v>0.13742799999999999</v>
      </c>
      <c r="Q443" s="89">
        <v>0</v>
      </c>
      <c r="R443" s="89">
        <f>$Q$443*$H$443</f>
        <v>0</v>
      </c>
      <c r="S443" s="89">
        <v>0</v>
      </c>
      <c r="T443" s="90">
        <f>$S$443*$H$443</f>
        <v>0</v>
      </c>
      <c r="AR443" s="40" t="s">
        <v>129</v>
      </c>
      <c r="AT443" s="40" t="s">
        <v>90</v>
      </c>
      <c r="AU443" s="40" t="s">
        <v>38</v>
      </c>
      <c r="AY443" s="6" t="s">
        <v>88</v>
      </c>
      <c r="BE443" s="91">
        <f>IF($N$443="základní",$J$443,0)</f>
        <v>0</v>
      </c>
      <c r="BF443" s="91">
        <f>IF($N$443="snížená",$J$443,0)</f>
        <v>0</v>
      </c>
      <c r="BG443" s="91">
        <f>IF($N$443="zákl. přenesená",$J$443,0)</f>
        <v>0</v>
      </c>
      <c r="BH443" s="91">
        <f>IF($N$443="sníž. přenesená",$J$443,0)</f>
        <v>0</v>
      </c>
      <c r="BI443" s="91">
        <f>IF($N$443="nulová",$J$443,0)</f>
        <v>0</v>
      </c>
      <c r="BJ443" s="40" t="s">
        <v>37</v>
      </c>
      <c r="BK443" s="91">
        <f>ROUND($I$443*$H$443,2)</f>
        <v>0</v>
      </c>
      <c r="BL443" s="40" t="s">
        <v>129</v>
      </c>
      <c r="BM443" s="40" t="s">
        <v>1708</v>
      </c>
    </row>
    <row r="444" spans="2:65" s="70" customFormat="1" ht="30.75" customHeight="1">
      <c r="B444" s="71"/>
      <c r="D444" s="72" t="s">
        <v>35</v>
      </c>
      <c r="E444" s="79" t="s">
        <v>447</v>
      </c>
      <c r="F444" s="79" t="s">
        <v>448</v>
      </c>
      <c r="J444" s="80">
        <f>$BK$444</f>
        <v>0</v>
      </c>
      <c r="L444" s="71"/>
      <c r="M444" s="75"/>
      <c r="P444" s="76">
        <f>SUM($P$445:$P$455)</f>
        <v>56.680899999999994</v>
      </c>
      <c r="R444" s="76">
        <f>SUM($R$445:$R$455)</f>
        <v>5.5372850000000001E-2</v>
      </c>
      <c r="T444" s="77">
        <f>SUM($T$445:$T$455)</f>
        <v>0</v>
      </c>
      <c r="AR444" s="72" t="s">
        <v>38</v>
      </c>
      <c r="AT444" s="72" t="s">
        <v>35</v>
      </c>
      <c r="AU444" s="72" t="s">
        <v>37</v>
      </c>
      <c r="AY444" s="72" t="s">
        <v>88</v>
      </c>
      <c r="BK444" s="78">
        <f>SUM($BK$445:$BK$455)</f>
        <v>0</v>
      </c>
    </row>
    <row r="445" spans="2:65" s="6" customFormat="1" ht="15.75" customHeight="1">
      <c r="B445" s="16"/>
      <c r="C445" s="84" t="s">
        <v>328</v>
      </c>
      <c r="D445" s="84" t="s">
        <v>90</v>
      </c>
      <c r="E445" s="82" t="s">
        <v>1709</v>
      </c>
      <c r="F445" s="83" t="s">
        <v>1710</v>
      </c>
      <c r="G445" s="84" t="s">
        <v>93</v>
      </c>
      <c r="H445" s="85">
        <v>39.200000000000003</v>
      </c>
      <c r="I445" s="86"/>
      <c r="J445" s="86">
        <f>ROUND($I$445*$H$445,2)</f>
        <v>0</v>
      </c>
      <c r="K445" s="83"/>
      <c r="L445" s="16"/>
      <c r="M445" s="87"/>
      <c r="N445" s="88" t="s">
        <v>25</v>
      </c>
      <c r="O445" s="89">
        <v>0.22</v>
      </c>
      <c r="P445" s="89">
        <f>$O$445*$H$445</f>
        <v>8.6240000000000006</v>
      </c>
      <c r="Q445" s="89">
        <v>7.3999999999999999E-4</v>
      </c>
      <c r="R445" s="89">
        <f>$Q$445*$H$445</f>
        <v>2.9008000000000003E-2</v>
      </c>
      <c r="S445" s="89">
        <v>0</v>
      </c>
      <c r="T445" s="90">
        <f>$S$445*$H$445</f>
        <v>0</v>
      </c>
      <c r="AR445" s="40" t="s">
        <v>129</v>
      </c>
      <c r="AT445" s="40" t="s">
        <v>90</v>
      </c>
      <c r="AU445" s="40" t="s">
        <v>38</v>
      </c>
      <c r="AY445" s="40" t="s">
        <v>88</v>
      </c>
      <c r="BE445" s="91">
        <f>IF($N$445="základní",$J$445,0)</f>
        <v>0</v>
      </c>
      <c r="BF445" s="91">
        <f>IF($N$445="snížená",$J$445,0)</f>
        <v>0</v>
      </c>
      <c r="BG445" s="91">
        <f>IF($N$445="zákl. přenesená",$J$445,0)</f>
        <v>0</v>
      </c>
      <c r="BH445" s="91">
        <f>IF($N$445="sníž. přenesená",$J$445,0)</f>
        <v>0</v>
      </c>
      <c r="BI445" s="91">
        <f>IF($N$445="nulová",$J$445,0)</f>
        <v>0</v>
      </c>
      <c r="BJ445" s="40" t="s">
        <v>37</v>
      </c>
      <c r="BK445" s="91">
        <f>ROUND($I$445*$H$445,2)</f>
        <v>0</v>
      </c>
      <c r="BL445" s="40" t="s">
        <v>129</v>
      </c>
      <c r="BM445" s="40" t="s">
        <v>1711</v>
      </c>
    </row>
    <row r="446" spans="2:65" s="6" customFormat="1" ht="15.75" customHeight="1">
      <c r="B446" s="92"/>
      <c r="D446" s="93" t="s">
        <v>95</v>
      </c>
      <c r="E446" s="94"/>
      <c r="F446" s="94" t="s">
        <v>1712</v>
      </c>
      <c r="H446" s="95">
        <v>39.200000000000003</v>
      </c>
      <c r="L446" s="92"/>
      <c r="M446" s="96"/>
      <c r="T446" s="97"/>
      <c r="AT446" s="98" t="s">
        <v>95</v>
      </c>
      <c r="AU446" s="98" t="s">
        <v>38</v>
      </c>
      <c r="AV446" s="98" t="s">
        <v>38</v>
      </c>
      <c r="AW446" s="98" t="s">
        <v>52</v>
      </c>
      <c r="AX446" s="98" t="s">
        <v>36</v>
      </c>
      <c r="AY446" s="98" t="s">
        <v>88</v>
      </c>
    </row>
    <row r="447" spans="2:65" s="6" customFormat="1" ht="15.75" customHeight="1">
      <c r="B447" s="16"/>
      <c r="C447" s="81" t="s">
        <v>330</v>
      </c>
      <c r="D447" s="81" t="s">
        <v>90</v>
      </c>
      <c r="E447" s="82" t="s">
        <v>1713</v>
      </c>
      <c r="F447" s="83" t="s">
        <v>1714</v>
      </c>
      <c r="G447" s="84" t="s">
        <v>93</v>
      </c>
      <c r="H447" s="85">
        <v>71.234999999999999</v>
      </c>
      <c r="I447" s="86"/>
      <c r="J447" s="86">
        <f>ROUND($I$447*$H$447,2)</f>
        <v>0</v>
      </c>
      <c r="K447" s="83"/>
      <c r="L447" s="16"/>
      <c r="M447" s="87"/>
      <c r="N447" s="88" t="s">
        <v>25</v>
      </c>
      <c r="O447" s="89">
        <v>0.107</v>
      </c>
      <c r="P447" s="89">
        <f>$O$447*$H$447</f>
        <v>7.6221449999999997</v>
      </c>
      <c r="Q447" s="89">
        <v>0</v>
      </c>
      <c r="R447" s="89">
        <f>$Q$447*$H$447</f>
        <v>0</v>
      </c>
      <c r="S447" s="89">
        <v>0</v>
      </c>
      <c r="T447" s="90">
        <f>$S$447*$H$447</f>
        <v>0</v>
      </c>
      <c r="AR447" s="40" t="s">
        <v>129</v>
      </c>
      <c r="AT447" s="40" t="s">
        <v>90</v>
      </c>
      <c r="AU447" s="40" t="s">
        <v>38</v>
      </c>
      <c r="AY447" s="6" t="s">
        <v>88</v>
      </c>
      <c r="BE447" s="91">
        <f>IF($N$447="základní",$J$447,0)</f>
        <v>0</v>
      </c>
      <c r="BF447" s="91">
        <f>IF($N$447="snížená",$J$447,0)</f>
        <v>0</v>
      </c>
      <c r="BG447" s="91">
        <f>IF($N$447="zákl. přenesená",$J$447,0)</f>
        <v>0</v>
      </c>
      <c r="BH447" s="91">
        <f>IF($N$447="sníž. přenesená",$J$447,0)</f>
        <v>0</v>
      </c>
      <c r="BI447" s="91">
        <f>IF($N$447="nulová",$J$447,0)</f>
        <v>0</v>
      </c>
      <c r="BJ447" s="40" t="s">
        <v>37</v>
      </c>
      <c r="BK447" s="91">
        <f>ROUND($I$447*$H$447,2)</f>
        <v>0</v>
      </c>
      <c r="BL447" s="40" t="s">
        <v>129</v>
      </c>
      <c r="BM447" s="40" t="s">
        <v>1715</v>
      </c>
    </row>
    <row r="448" spans="2:65" s="6" customFormat="1" ht="15.75" customHeight="1">
      <c r="B448" s="92"/>
      <c r="D448" s="93" t="s">
        <v>95</v>
      </c>
      <c r="E448" s="94"/>
      <c r="F448" s="94" t="s">
        <v>1716</v>
      </c>
      <c r="H448" s="95">
        <v>71.234999999999999</v>
      </c>
      <c r="L448" s="92"/>
      <c r="M448" s="96"/>
      <c r="T448" s="97"/>
      <c r="AT448" s="98" t="s">
        <v>95</v>
      </c>
      <c r="AU448" s="98" t="s">
        <v>38</v>
      </c>
      <c r="AV448" s="98" t="s">
        <v>38</v>
      </c>
      <c r="AW448" s="98" t="s">
        <v>52</v>
      </c>
      <c r="AX448" s="98" t="s">
        <v>36</v>
      </c>
      <c r="AY448" s="98" t="s">
        <v>88</v>
      </c>
    </row>
    <row r="449" spans="2:65" s="6" customFormat="1" ht="15.75" customHeight="1">
      <c r="B449" s="16"/>
      <c r="C449" s="81" t="s">
        <v>331</v>
      </c>
      <c r="D449" s="81" t="s">
        <v>90</v>
      </c>
      <c r="E449" s="82" t="s">
        <v>1717</v>
      </c>
      <c r="F449" s="83" t="s">
        <v>1718</v>
      </c>
      <c r="G449" s="84" t="s">
        <v>93</v>
      </c>
      <c r="H449" s="85">
        <v>71.234999999999999</v>
      </c>
      <c r="I449" s="86"/>
      <c r="J449" s="86">
        <f>ROUND($I$449*$H$449,2)</f>
        <v>0</v>
      </c>
      <c r="K449" s="83"/>
      <c r="L449" s="16"/>
      <c r="M449" s="87"/>
      <c r="N449" s="88" t="s">
        <v>25</v>
      </c>
      <c r="O449" s="89">
        <v>0.52900000000000003</v>
      </c>
      <c r="P449" s="89">
        <f>$O$449*$H$449</f>
        <v>37.683315</v>
      </c>
      <c r="Q449" s="89">
        <v>3.1E-4</v>
      </c>
      <c r="R449" s="89">
        <f>$Q$449*$H$449</f>
        <v>2.2082850000000001E-2</v>
      </c>
      <c r="S449" s="89">
        <v>0</v>
      </c>
      <c r="T449" s="90">
        <f>$S$449*$H$449</f>
        <v>0</v>
      </c>
      <c r="AR449" s="40" t="s">
        <v>129</v>
      </c>
      <c r="AT449" s="40" t="s">
        <v>90</v>
      </c>
      <c r="AU449" s="40" t="s">
        <v>38</v>
      </c>
      <c r="AY449" s="6" t="s">
        <v>88</v>
      </c>
      <c r="BE449" s="91">
        <f>IF($N$449="základní",$J$449,0)</f>
        <v>0</v>
      </c>
      <c r="BF449" s="91">
        <f>IF($N$449="snížená",$J$449,0)</f>
        <v>0</v>
      </c>
      <c r="BG449" s="91">
        <f>IF($N$449="zákl. přenesená",$J$449,0)</f>
        <v>0</v>
      </c>
      <c r="BH449" s="91">
        <f>IF($N$449="sníž. přenesená",$J$449,0)</f>
        <v>0</v>
      </c>
      <c r="BI449" s="91">
        <f>IF($N$449="nulová",$J$449,0)</f>
        <v>0</v>
      </c>
      <c r="BJ449" s="40" t="s">
        <v>37</v>
      </c>
      <c r="BK449" s="91">
        <f>ROUND($I$449*$H$449,2)</f>
        <v>0</v>
      </c>
      <c r="BL449" s="40" t="s">
        <v>129</v>
      </c>
      <c r="BM449" s="40" t="s">
        <v>1719</v>
      </c>
    </row>
    <row r="450" spans="2:65" s="6" customFormat="1" ht="15.75" customHeight="1">
      <c r="B450" s="92"/>
      <c r="D450" s="93" t="s">
        <v>95</v>
      </c>
      <c r="E450" s="94"/>
      <c r="F450" s="94" t="s">
        <v>1716</v>
      </c>
      <c r="H450" s="95">
        <v>71.234999999999999</v>
      </c>
      <c r="L450" s="92"/>
      <c r="M450" s="96"/>
      <c r="T450" s="97"/>
      <c r="AT450" s="98" t="s">
        <v>95</v>
      </c>
      <c r="AU450" s="98" t="s">
        <v>38</v>
      </c>
      <c r="AV450" s="98" t="s">
        <v>38</v>
      </c>
      <c r="AW450" s="98" t="s">
        <v>52</v>
      </c>
      <c r="AX450" s="98" t="s">
        <v>36</v>
      </c>
      <c r="AY450" s="98" t="s">
        <v>88</v>
      </c>
    </row>
    <row r="451" spans="2:65" s="6" customFormat="1" ht="15.75" customHeight="1">
      <c r="B451" s="16"/>
      <c r="C451" s="81" t="s">
        <v>332</v>
      </c>
      <c r="D451" s="81" t="s">
        <v>90</v>
      </c>
      <c r="E451" s="82" t="s">
        <v>1379</v>
      </c>
      <c r="F451" s="83" t="s">
        <v>1380</v>
      </c>
      <c r="G451" s="84" t="s">
        <v>93</v>
      </c>
      <c r="H451" s="85">
        <v>10.28</v>
      </c>
      <c r="I451" s="86"/>
      <c r="J451" s="86">
        <f>ROUND($I$451*$H$451,2)</f>
        <v>0</v>
      </c>
      <c r="K451" s="83"/>
      <c r="L451" s="16"/>
      <c r="M451" s="87"/>
      <c r="N451" s="88" t="s">
        <v>25</v>
      </c>
      <c r="O451" s="89">
        <v>0.248</v>
      </c>
      <c r="P451" s="89">
        <f>$O$451*$H$451</f>
        <v>2.5494399999999997</v>
      </c>
      <c r="Q451" s="89">
        <v>4.0000000000000002E-4</v>
      </c>
      <c r="R451" s="89">
        <f>$Q$451*$H$451</f>
        <v>4.1120000000000002E-3</v>
      </c>
      <c r="S451" s="89">
        <v>0</v>
      </c>
      <c r="T451" s="90">
        <f>$S$451*$H$451</f>
        <v>0</v>
      </c>
      <c r="AR451" s="40" t="s">
        <v>129</v>
      </c>
      <c r="AT451" s="40" t="s">
        <v>90</v>
      </c>
      <c r="AU451" s="40" t="s">
        <v>38</v>
      </c>
      <c r="AY451" s="6" t="s">
        <v>88</v>
      </c>
      <c r="BE451" s="91">
        <f>IF($N$451="základní",$J$451,0)</f>
        <v>0</v>
      </c>
      <c r="BF451" s="91">
        <f>IF($N$451="snížená",$J$451,0)</f>
        <v>0</v>
      </c>
      <c r="BG451" s="91">
        <f>IF($N$451="zákl. přenesená",$J$451,0)</f>
        <v>0</v>
      </c>
      <c r="BH451" s="91">
        <f>IF($N$451="sníž. přenesená",$J$451,0)</f>
        <v>0</v>
      </c>
      <c r="BI451" s="91">
        <f>IF($N$451="nulová",$J$451,0)</f>
        <v>0</v>
      </c>
      <c r="BJ451" s="40" t="s">
        <v>37</v>
      </c>
      <c r="BK451" s="91">
        <f>ROUND($I$451*$H$451,2)</f>
        <v>0</v>
      </c>
      <c r="BL451" s="40" t="s">
        <v>129</v>
      </c>
      <c r="BM451" s="40" t="s">
        <v>1720</v>
      </c>
    </row>
    <row r="452" spans="2:65" s="6" customFormat="1" ht="15.75" customHeight="1">
      <c r="B452" s="108"/>
      <c r="D452" s="93" t="s">
        <v>95</v>
      </c>
      <c r="E452" s="110"/>
      <c r="F452" s="110" t="s">
        <v>1405</v>
      </c>
      <c r="H452" s="109"/>
      <c r="L452" s="108"/>
      <c r="M452" s="111"/>
      <c r="T452" s="112"/>
      <c r="AT452" s="109" t="s">
        <v>95</v>
      </c>
      <c r="AU452" s="109" t="s">
        <v>38</v>
      </c>
      <c r="AV452" s="109" t="s">
        <v>37</v>
      </c>
      <c r="AW452" s="109" t="s">
        <v>52</v>
      </c>
      <c r="AX452" s="109" t="s">
        <v>36</v>
      </c>
      <c r="AY452" s="109" t="s">
        <v>88</v>
      </c>
    </row>
    <row r="453" spans="2:65" s="6" customFormat="1" ht="15.75" customHeight="1">
      <c r="B453" s="92"/>
      <c r="D453" s="107" t="s">
        <v>95</v>
      </c>
      <c r="E453" s="98"/>
      <c r="F453" s="94" t="s">
        <v>1594</v>
      </c>
      <c r="H453" s="95">
        <v>10.28</v>
      </c>
      <c r="L453" s="92"/>
      <c r="M453" s="96"/>
      <c r="T453" s="97"/>
      <c r="AT453" s="98" t="s">
        <v>95</v>
      </c>
      <c r="AU453" s="98" t="s">
        <v>38</v>
      </c>
      <c r="AV453" s="98" t="s">
        <v>38</v>
      </c>
      <c r="AW453" s="98" t="s">
        <v>52</v>
      </c>
      <c r="AX453" s="98" t="s">
        <v>36</v>
      </c>
      <c r="AY453" s="98" t="s">
        <v>88</v>
      </c>
    </row>
    <row r="454" spans="2:65" s="6" customFormat="1" ht="15.75" customHeight="1">
      <c r="B454" s="16"/>
      <c r="C454" s="81" t="s">
        <v>333</v>
      </c>
      <c r="D454" s="81" t="s">
        <v>90</v>
      </c>
      <c r="E454" s="82" t="s">
        <v>452</v>
      </c>
      <c r="F454" s="83" t="s">
        <v>453</v>
      </c>
      <c r="G454" s="84" t="s">
        <v>209</v>
      </c>
      <c r="H454" s="85">
        <v>1</v>
      </c>
      <c r="I454" s="86"/>
      <c r="J454" s="86">
        <f>ROUND($I$454*$H$454,2)</f>
        <v>0</v>
      </c>
      <c r="K454" s="83"/>
      <c r="L454" s="16"/>
      <c r="M454" s="87"/>
      <c r="N454" s="88" t="s">
        <v>25</v>
      </c>
      <c r="O454" s="89">
        <v>0.20200000000000001</v>
      </c>
      <c r="P454" s="89">
        <f>$O$454*$H$454</f>
        <v>0.20200000000000001</v>
      </c>
      <c r="Q454" s="89">
        <v>1.7000000000000001E-4</v>
      </c>
      <c r="R454" s="89">
        <f>$Q$454*$H$454</f>
        <v>1.7000000000000001E-4</v>
      </c>
      <c r="S454" s="89">
        <v>0</v>
      </c>
      <c r="T454" s="90">
        <f>$S$454*$H$454</f>
        <v>0</v>
      </c>
      <c r="AR454" s="40" t="s">
        <v>129</v>
      </c>
      <c r="AT454" s="40" t="s">
        <v>90</v>
      </c>
      <c r="AU454" s="40" t="s">
        <v>38</v>
      </c>
      <c r="AY454" s="6" t="s">
        <v>88</v>
      </c>
      <c r="BE454" s="91">
        <f>IF($N$454="základní",$J$454,0)</f>
        <v>0</v>
      </c>
      <c r="BF454" s="91">
        <f>IF($N$454="snížená",$J$454,0)</f>
        <v>0</v>
      </c>
      <c r="BG454" s="91">
        <f>IF($N$454="zákl. přenesená",$J$454,0)</f>
        <v>0</v>
      </c>
      <c r="BH454" s="91">
        <f>IF($N$454="sníž. přenesená",$J$454,0)</f>
        <v>0</v>
      </c>
      <c r="BI454" s="91">
        <f>IF($N$454="nulová",$J$454,0)</f>
        <v>0</v>
      </c>
      <c r="BJ454" s="40" t="s">
        <v>37</v>
      </c>
      <c r="BK454" s="91">
        <f>ROUND($I$454*$H$454,2)</f>
        <v>0</v>
      </c>
      <c r="BL454" s="40" t="s">
        <v>129</v>
      </c>
      <c r="BM454" s="40" t="s">
        <v>1721</v>
      </c>
    </row>
    <row r="455" spans="2:65" s="6" customFormat="1" ht="15.75" customHeight="1">
      <c r="B455" s="92"/>
      <c r="D455" s="93" t="s">
        <v>95</v>
      </c>
      <c r="E455" s="94"/>
      <c r="F455" s="94" t="s">
        <v>454</v>
      </c>
      <c r="H455" s="95">
        <v>1</v>
      </c>
      <c r="L455" s="92"/>
      <c r="M455" s="96"/>
      <c r="T455" s="97"/>
      <c r="AT455" s="98" t="s">
        <v>95</v>
      </c>
      <c r="AU455" s="98" t="s">
        <v>38</v>
      </c>
      <c r="AV455" s="98" t="s">
        <v>38</v>
      </c>
      <c r="AW455" s="98" t="s">
        <v>52</v>
      </c>
      <c r="AX455" s="98" t="s">
        <v>36</v>
      </c>
      <c r="AY455" s="98" t="s">
        <v>88</v>
      </c>
    </row>
    <row r="456" spans="2:65" s="70" customFormat="1" ht="30.75" customHeight="1">
      <c r="B456" s="71"/>
      <c r="D456" s="72" t="s">
        <v>35</v>
      </c>
      <c r="E456" s="79" t="s">
        <v>456</v>
      </c>
      <c r="F456" s="79" t="s">
        <v>457</v>
      </c>
      <c r="J456" s="80">
        <f>$BK$456</f>
        <v>0</v>
      </c>
      <c r="L456" s="71"/>
      <c r="M456" s="75"/>
      <c r="P456" s="76">
        <f>SUM($P$457:$P$458)</f>
        <v>45</v>
      </c>
      <c r="R456" s="76">
        <f>SUM($R$457:$R$458)</f>
        <v>0.23250000000000001</v>
      </c>
      <c r="T456" s="77">
        <f>SUM($T$457:$T$458)</f>
        <v>0</v>
      </c>
      <c r="AR456" s="72" t="s">
        <v>38</v>
      </c>
      <c r="AT456" s="72" t="s">
        <v>35</v>
      </c>
      <c r="AU456" s="72" t="s">
        <v>37</v>
      </c>
      <c r="AY456" s="72" t="s">
        <v>88</v>
      </c>
      <c r="BK456" s="78">
        <f>SUM($BK$457:$BK$458)</f>
        <v>0</v>
      </c>
    </row>
    <row r="457" spans="2:65" s="6" customFormat="1" ht="15.75" customHeight="1">
      <c r="B457" s="16"/>
      <c r="C457" s="81" t="s">
        <v>334</v>
      </c>
      <c r="D457" s="81" t="s">
        <v>90</v>
      </c>
      <c r="E457" s="82" t="s">
        <v>1406</v>
      </c>
      <c r="F457" s="83" t="s">
        <v>1407</v>
      </c>
      <c r="G457" s="84" t="s">
        <v>93</v>
      </c>
      <c r="H457" s="85">
        <v>750</v>
      </c>
      <c r="I457" s="86"/>
      <c r="J457" s="86">
        <f>ROUND($I$457*$H$457,2)</f>
        <v>0</v>
      </c>
      <c r="K457" s="83"/>
      <c r="L457" s="16"/>
      <c r="M457" s="87"/>
      <c r="N457" s="88" t="s">
        <v>25</v>
      </c>
      <c r="O457" s="89">
        <v>0.06</v>
      </c>
      <c r="P457" s="89">
        <f>$O$457*$H$457</f>
        <v>45</v>
      </c>
      <c r="Q457" s="89">
        <v>3.1E-4</v>
      </c>
      <c r="R457" s="89">
        <f>$Q$457*$H$457</f>
        <v>0.23250000000000001</v>
      </c>
      <c r="S457" s="89">
        <v>0</v>
      </c>
      <c r="T457" s="90">
        <f>$S$457*$H$457</f>
        <v>0</v>
      </c>
      <c r="AR457" s="40" t="s">
        <v>129</v>
      </c>
      <c r="AT457" s="40" t="s">
        <v>90</v>
      </c>
      <c r="AU457" s="40" t="s">
        <v>38</v>
      </c>
      <c r="AY457" s="6" t="s">
        <v>88</v>
      </c>
      <c r="BE457" s="91">
        <f>IF($N$457="základní",$J$457,0)</f>
        <v>0</v>
      </c>
      <c r="BF457" s="91">
        <f>IF($N$457="snížená",$J$457,0)</f>
        <v>0</v>
      </c>
      <c r="BG457" s="91">
        <f>IF($N$457="zákl. přenesená",$J$457,0)</f>
        <v>0</v>
      </c>
      <c r="BH457" s="91">
        <f>IF($N$457="sníž. přenesená",$J$457,0)</f>
        <v>0</v>
      </c>
      <c r="BI457" s="91">
        <f>IF($N$457="nulová",$J$457,0)</f>
        <v>0</v>
      </c>
      <c r="BJ457" s="40" t="s">
        <v>37</v>
      </c>
      <c r="BK457" s="91">
        <f>ROUND($I$457*$H$457,2)</f>
        <v>0</v>
      </c>
      <c r="BL457" s="40" t="s">
        <v>129</v>
      </c>
      <c r="BM457" s="40" t="s">
        <v>1722</v>
      </c>
    </row>
    <row r="458" spans="2:65" s="6" customFormat="1" ht="15.75" customHeight="1">
      <c r="B458" s="92"/>
      <c r="D458" s="93" t="s">
        <v>95</v>
      </c>
      <c r="E458" s="94"/>
      <c r="F458" s="94" t="s">
        <v>1723</v>
      </c>
      <c r="H458" s="95">
        <v>750</v>
      </c>
      <c r="L458" s="92"/>
      <c r="M458" s="96"/>
      <c r="T458" s="97"/>
      <c r="AT458" s="98" t="s">
        <v>95</v>
      </c>
      <c r="AU458" s="98" t="s">
        <v>38</v>
      </c>
      <c r="AV458" s="98" t="s">
        <v>38</v>
      </c>
      <c r="AW458" s="98" t="s">
        <v>52</v>
      </c>
      <c r="AX458" s="98" t="s">
        <v>36</v>
      </c>
      <c r="AY458" s="98" t="s">
        <v>88</v>
      </c>
    </row>
    <row r="459" spans="2:65" s="70" customFormat="1" ht="30.75" customHeight="1">
      <c r="B459" s="71"/>
      <c r="D459" s="72" t="s">
        <v>35</v>
      </c>
      <c r="E459" s="79" t="s">
        <v>465</v>
      </c>
      <c r="F459" s="79" t="s">
        <v>466</v>
      </c>
      <c r="J459" s="80">
        <f>$BK$459</f>
        <v>0</v>
      </c>
      <c r="L459" s="71"/>
      <c r="M459" s="75"/>
      <c r="P459" s="76">
        <f>SUM($P$460:$P$465)</f>
        <v>48.564408</v>
      </c>
      <c r="R459" s="76">
        <f>SUM($R$460:$R$465)</f>
        <v>0.11514582</v>
      </c>
      <c r="T459" s="77">
        <f>SUM($T$460:$T$465)</f>
        <v>0</v>
      </c>
      <c r="AR459" s="72" t="s">
        <v>38</v>
      </c>
      <c r="AT459" s="72" t="s">
        <v>35</v>
      </c>
      <c r="AU459" s="72" t="s">
        <v>37</v>
      </c>
      <c r="AY459" s="72" t="s">
        <v>88</v>
      </c>
      <c r="BK459" s="78">
        <f>SUM($BK$460:$BK$465)</f>
        <v>0</v>
      </c>
    </row>
    <row r="460" spans="2:65" s="6" customFormat="1" ht="15.75" customHeight="1">
      <c r="B460" s="16"/>
      <c r="C460" s="81" t="s">
        <v>335</v>
      </c>
      <c r="D460" s="81" t="s">
        <v>90</v>
      </c>
      <c r="E460" s="82" t="s">
        <v>468</v>
      </c>
      <c r="F460" s="83" t="s">
        <v>469</v>
      </c>
      <c r="G460" s="84" t="s">
        <v>93</v>
      </c>
      <c r="H460" s="85">
        <v>90.665999999999997</v>
      </c>
      <c r="I460" s="86"/>
      <c r="J460" s="86">
        <f>ROUND($I$460*$H$460,2)</f>
        <v>0</v>
      </c>
      <c r="K460" s="83"/>
      <c r="L460" s="16"/>
      <c r="M460" s="87"/>
      <c r="N460" s="88" t="s">
        <v>25</v>
      </c>
      <c r="O460" s="89">
        <v>0.53300000000000003</v>
      </c>
      <c r="P460" s="89">
        <f>$O$460*$H$460</f>
        <v>48.324978000000002</v>
      </c>
      <c r="Q460" s="89">
        <v>2.7E-4</v>
      </c>
      <c r="R460" s="89">
        <f>$Q$460*$H$460</f>
        <v>2.4479819999999999E-2</v>
      </c>
      <c r="S460" s="89">
        <v>0</v>
      </c>
      <c r="T460" s="90">
        <f>$S$460*$H$460</f>
        <v>0</v>
      </c>
      <c r="AR460" s="40" t="s">
        <v>129</v>
      </c>
      <c r="AT460" s="40" t="s">
        <v>90</v>
      </c>
      <c r="AU460" s="40" t="s">
        <v>38</v>
      </c>
      <c r="AY460" s="6" t="s">
        <v>88</v>
      </c>
      <c r="BE460" s="91">
        <f>IF($N$460="základní",$J$460,0)</f>
        <v>0</v>
      </c>
      <c r="BF460" s="91">
        <f>IF($N$460="snížená",$J$460,0)</f>
        <v>0</v>
      </c>
      <c r="BG460" s="91">
        <f>IF($N$460="zákl. přenesená",$J$460,0)</f>
        <v>0</v>
      </c>
      <c r="BH460" s="91">
        <f>IF($N$460="sníž. přenesená",$J$460,0)</f>
        <v>0</v>
      </c>
      <c r="BI460" s="91">
        <f>IF($N$460="nulová",$J$460,0)</f>
        <v>0</v>
      </c>
      <c r="BJ460" s="40" t="s">
        <v>37</v>
      </c>
      <c r="BK460" s="91">
        <f>ROUND($I$460*$H$460,2)</f>
        <v>0</v>
      </c>
      <c r="BL460" s="40" t="s">
        <v>129</v>
      </c>
      <c r="BM460" s="40" t="s">
        <v>1724</v>
      </c>
    </row>
    <row r="461" spans="2:65" s="6" customFormat="1" ht="15.75" customHeight="1">
      <c r="B461" s="92"/>
      <c r="D461" s="93" t="s">
        <v>95</v>
      </c>
      <c r="E461" s="94"/>
      <c r="F461" s="94" t="s">
        <v>1725</v>
      </c>
      <c r="H461" s="95">
        <v>63.238500000000002</v>
      </c>
      <c r="L461" s="92"/>
      <c r="M461" s="96"/>
      <c r="T461" s="97"/>
      <c r="AT461" s="98" t="s">
        <v>95</v>
      </c>
      <c r="AU461" s="98" t="s">
        <v>38</v>
      </c>
      <c r="AV461" s="98" t="s">
        <v>38</v>
      </c>
      <c r="AW461" s="98" t="s">
        <v>52</v>
      </c>
      <c r="AX461" s="98" t="s">
        <v>36</v>
      </c>
      <c r="AY461" s="98" t="s">
        <v>88</v>
      </c>
    </row>
    <row r="462" spans="2:65" s="6" customFormat="1" ht="15.75" customHeight="1">
      <c r="B462" s="92"/>
      <c r="D462" s="107" t="s">
        <v>95</v>
      </c>
      <c r="E462" s="98"/>
      <c r="F462" s="94" t="s">
        <v>1726</v>
      </c>
      <c r="H462" s="95">
        <v>24.322500000000002</v>
      </c>
      <c r="L462" s="92"/>
      <c r="M462" s="96"/>
      <c r="T462" s="97"/>
      <c r="AT462" s="98" t="s">
        <v>95</v>
      </c>
      <c r="AU462" s="98" t="s">
        <v>38</v>
      </c>
      <c r="AV462" s="98" t="s">
        <v>38</v>
      </c>
      <c r="AW462" s="98" t="s">
        <v>52</v>
      </c>
      <c r="AX462" s="98" t="s">
        <v>36</v>
      </c>
      <c r="AY462" s="98" t="s">
        <v>88</v>
      </c>
    </row>
    <row r="463" spans="2:65" s="6" customFormat="1" ht="15.75" customHeight="1">
      <c r="B463" s="92"/>
      <c r="D463" s="107" t="s">
        <v>95</v>
      </c>
      <c r="E463" s="98"/>
      <c r="F463" s="94" t="s">
        <v>1727</v>
      </c>
      <c r="H463" s="95">
        <v>3.105</v>
      </c>
      <c r="L463" s="92"/>
      <c r="M463" s="96"/>
      <c r="T463" s="97"/>
      <c r="AT463" s="98" t="s">
        <v>95</v>
      </c>
      <c r="AU463" s="98" t="s">
        <v>38</v>
      </c>
      <c r="AV463" s="98" t="s">
        <v>38</v>
      </c>
      <c r="AW463" s="98" t="s">
        <v>52</v>
      </c>
      <c r="AX463" s="98" t="s">
        <v>36</v>
      </c>
      <c r="AY463" s="98" t="s">
        <v>88</v>
      </c>
    </row>
    <row r="464" spans="2:65" s="6" customFormat="1" ht="15.75" customHeight="1">
      <c r="B464" s="16"/>
      <c r="C464" s="99" t="s">
        <v>336</v>
      </c>
      <c r="D464" s="99" t="s">
        <v>99</v>
      </c>
      <c r="E464" s="100" t="s">
        <v>471</v>
      </c>
      <c r="F464" s="101" t="s">
        <v>472</v>
      </c>
      <c r="G464" s="102" t="s">
        <v>93</v>
      </c>
      <c r="H464" s="103">
        <v>90.665999999999997</v>
      </c>
      <c r="I464" s="104"/>
      <c r="J464" s="104">
        <f>ROUND($I$464*$H$464,2)</f>
        <v>0</v>
      </c>
      <c r="K464" s="101"/>
      <c r="L464" s="105"/>
      <c r="M464" s="101"/>
      <c r="N464" s="106" t="s">
        <v>25</v>
      </c>
      <c r="O464" s="89">
        <v>0</v>
      </c>
      <c r="P464" s="89">
        <f>$O$464*$H$464</f>
        <v>0</v>
      </c>
      <c r="Q464" s="89">
        <v>1E-3</v>
      </c>
      <c r="R464" s="89">
        <f>$Q$464*$H$464</f>
        <v>9.0665999999999997E-2</v>
      </c>
      <c r="S464" s="89">
        <v>0</v>
      </c>
      <c r="T464" s="90">
        <f>$S$464*$H$464</f>
        <v>0</v>
      </c>
      <c r="AR464" s="40" t="s">
        <v>165</v>
      </c>
      <c r="AT464" s="40" t="s">
        <v>99</v>
      </c>
      <c r="AU464" s="40" t="s">
        <v>38</v>
      </c>
      <c r="AY464" s="6" t="s">
        <v>88</v>
      </c>
      <c r="BE464" s="91">
        <f>IF($N$464="základní",$J$464,0)</f>
        <v>0</v>
      </c>
      <c r="BF464" s="91">
        <f>IF($N$464="snížená",$J$464,0)</f>
        <v>0</v>
      </c>
      <c r="BG464" s="91">
        <f>IF($N$464="zákl. přenesená",$J$464,0)</f>
        <v>0</v>
      </c>
      <c r="BH464" s="91">
        <f>IF($N$464="sníž. přenesená",$J$464,0)</f>
        <v>0</v>
      </c>
      <c r="BI464" s="91">
        <f>IF($N$464="nulová",$J$464,0)</f>
        <v>0</v>
      </c>
      <c r="BJ464" s="40" t="s">
        <v>37</v>
      </c>
      <c r="BK464" s="91">
        <f>ROUND($I$464*$H$464,2)</f>
        <v>0</v>
      </c>
      <c r="BL464" s="40" t="s">
        <v>129</v>
      </c>
      <c r="BM464" s="40" t="s">
        <v>1728</v>
      </c>
    </row>
    <row r="465" spans="2:65" s="6" customFormat="1" ht="15.75" customHeight="1">
      <c r="B465" s="16"/>
      <c r="C465" s="84" t="s">
        <v>337</v>
      </c>
      <c r="D465" s="84" t="s">
        <v>90</v>
      </c>
      <c r="E465" s="82" t="s">
        <v>476</v>
      </c>
      <c r="F465" s="83" t="s">
        <v>477</v>
      </c>
      <c r="G465" s="84" t="s">
        <v>229</v>
      </c>
      <c r="H465" s="85">
        <v>0.115</v>
      </c>
      <c r="I465" s="86"/>
      <c r="J465" s="86">
        <f>ROUND($I$465*$H$465,2)</f>
        <v>0</v>
      </c>
      <c r="K465" s="83"/>
      <c r="L465" s="16"/>
      <c r="M465" s="87"/>
      <c r="N465" s="88" t="s">
        <v>25</v>
      </c>
      <c r="O465" s="89">
        <v>2.0819999999999999</v>
      </c>
      <c r="P465" s="89">
        <f>$O$465*$H$465</f>
        <v>0.23943</v>
      </c>
      <c r="Q465" s="89">
        <v>0</v>
      </c>
      <c r="R465" s="89">
        <f>$Q$465*$H$465</f>
        <v>0</v>
      </c>
      <c r="S465" s="89">
        <v>0</v>
      </c>
      <c r="T465" s="90">
        <f>$S$465*$H$465</f>
        <v>0</v>
      </c>
      <c r="AR465" s="40" t="s">
        <v>129</v>
      </c>
      <c r="AT465" s="40" t="s">
        <v>90</v>
      </c>
      <c r="AU465" s="40" t="s">
        <v>38</v>
      </c>
      <c r="AY465" s="40" t="s">
        <v>88</v>
      </c>
      <c r="BE465" s="91">
        <f>IF($N$465="základní",$J$465,0)</f>
        <v>0</v>
      </c>
      <c r="BF465" s="91">
        <f>IF($N$465="snížená",$J$465,0)</f>
        <v>0</v>
      </c>
      <c r="BG465" s="91">
        <f>IF($N$465="zákl. přenesená",$J$465,0)</f>
        <v>0</v>
      </c>
      <c r="BH465" s="91">
        <f>IF($N$465="sníž. přenesená",$J$465,0)</f>
        <v>0</v>
      </c>
      <c r="BI465" s="91">
        <f>IF($N$465="nulová",$J$465,0)</f>
        <v>0</v>
      </c>
      <c r="BJ465" s="40" t="s">
        <v>37</v>
      </c>
      <c r="BK465" s="91">
        <f>ROUND($I$465*$H$465,2)</f>
        <v>0</v>
      </c>
      <c r="BL465" s="40" t="s">
        <v>129</v>
      </c>
      <c r="BM465" s="40" t="s">
        <v>1729</v>
      </c>
    </row>
    <row r="466" spans="2:65" s="70" customFormat="1" ht="37.5" customHeight="1">
      <c r="B466" s="71"/>
      <c r="D466" s="72" t="s">
        <v>35</v>
      </c>
      <c r="E466" s="73" t="s">
        <v>99</v>
      </c>
      <c r="F466" s="73" t="s">
        <v>1730</v>
      </c>
      <c r="J466" s="74">
        <f>$BK$466</f>
        <v>0</v>
      </c>
      <c r="L466" s="71"/>
      <c r="M466" s="75"/>
      <c r="P466" s="76">
        <f>$P$467</f>
        <v>0.497</v>
      </c>
      <c r="R466" s="76">
        <f>$R$467</f>
        <v>0</v>
      </c>
      <c r="T466" s="77">
        <f>$T$467</f>
        <v>0</v>
      </c>
      <c r="AR466" s="72" t="s">
        <v>98</v>
      </c>
      <c r="AT466" s="72" t="s">
        <v>35</v>
      </c>
      <c r="AU466" s="72" t="s">
        <v>36</v>
      </c>
      <c r="AY466" s="72" t="s">
        <v>88</v>
      </c>
      <c r="BK466" s="78">
        <f>$BK$467</f>
        <v>0</v>
      </c>
    </row>
    <row r="467" spans="2:65" s="70" customFormat="1" ht="21" customHeight="1">
      <c r="B467" s="71"/>
      <c r="D467" s="72" t="s">
        <v>35</v>
      </c>
      <c r="E467" s="79" t="s">
        <v>1731</v>
      </c>
      <c r="F467" s="79" t="s">
        <v>1732</v>
      </c>
      <c r="J467" s="80">
        <f>$BK$467</f>
        <v>0</v>
      </c>
      <c r="L467" s="71"/>
      <c r="M467" s="75"/>
      <c r="P467" s="76">
        <f>$P$468</f>
        <v>0.497</v>
      </c>
      <c r="R467" s="76">
        <f>$R$468</f>
        <v>0</v>
      </c>
      <c r="T467" s="77">
        <f>$T$468</f>
        <v>0</v>
      </c>
      <c r="AR467" s="72" t="s">
        <v>98</v>
      </c>
      <c r="AT467" s="72" t="s">
        <v>35</v>
      </c>
      <c r="AU467" s="72" t="s">
        <v>37</v>
      </c>
      <c r="AY467" s="72" t="s">
        <v>88</v>
      </c>
      <c r="BK467" s="78">
        <f>$BK$468</f>
        <v>0</v>
      </c>
    </row>
    <row r="468" spans="2:65" s="6" customFormat="1" ht="27" customHeight="1">
      <c r="B468" s="16"/>
      <c r="C468" s="84" t="s">
        <v>339</v>
      </c>
      <c r="D468" s="84" t="s">
        <v>90</v>
      </c>
      <c r="E468" s="82" t="s">
        <v>1733</v>
      </c>
      <c r="F468" s="83" t="s">
        <v>1734</v>
      </c>
      <c r="G468" s="84" t="s">
        <v>209</v>
      </c>
      <c r="H468" s="85">
        <v>1</v>
      </c>
      <c r="I468" s="86"/>
      <c r="J468" s="86">
        <f>ROUND($I$468*$H$468,2)</f>
        <v>0</v>
      </c>
      <c r="K468" s="83"/>
      <c r="L468" s="16"/>
      <c r="M468" s="87"/>
      <c r="N468" s="88" t="s">
        <v>25</v>
      </c>
      <c r="O468" s="89">
        <v>0.497</v>
      </c>
      <c r="P468" s="89">
        <f>$O$468*$H$468</f>
        <v>0.497</v>
      </c>
      <c r="Q468" s="89">
        <v>0</v>
      </c>
      <c r="R468" s="89">
        <f>$Q$468*$H$468</f>
        <v>0</v>
      </c>
      <c r="S468" s="89">
        <v>0</v>
      </c>
      <c r="T468" s="90">
        <f>$S$468*$H$468</f>
        <v>0</v>
      </c>
      <c r="AR468" s="40" t="s">
        <v>236</v>
      </c>
      <c r="AT468" s="40" t="s">
        <v>90</v>
      </c>
      <c r="AU468" s="40" t="s">
        <v>38</v>
      </c>
      <c r="AY468" s="40" t="s">
        <v>88</v>
      </c>
      <c r="BE468" s="91">
        <f>IF($N$468="základní",$J$468,0)</f>
        <v>0</v>
      </c>
      <c r="BF468" s="91">
        <f>IF($N$468="snížená",$J$468,0)</f>
        <v>0</v>
      </c>
      <c r="BG468" s="91">
        <f>IF($N$468="zákl. přenesená",$J$468,0)</f>
        <v>0</v>
      </c>
      <c r="BH468" s="91">
        <f>IF($N$468="sníž. přenesená",$J$468,0)</f>
        <v>0</v>
      </c>
      <c r="BI468" s="91">
        <f>IF($N$468="nulová",$J$468,0)</f>
        <v>0</v>
      </c>
      <c r="BJ468" s="40" t="s">
        <v>37</v>
      </c>
      <c r="BK468" s="91">
        <f>ROUND($I$468*$H$468,2)</f>
        <v>0</v>
      </c>
      <c r="BL468" s="40" t="s">
        <v>236</v>
      </c>
      <c r="BM468" s="40" t="s">
        <v>1735</v>
      </c>
    </row>
    <row r="469" spans="2:65" s="70" customFormat="1" ht="37.5" customHeight="1">
      <c r="B469" s="71"/>
      <c r="D469" s="72" t="s">
        <v>35</v>
      </c>
      <c r="E469" s="73" t="s">
        <v>478</v>
      </c>
      <c r="F469" s="73" t="s">
        <v>479</v>
      </c>
      <c r="J469" s="74">
        <f>$BK$469</f>
        <v>0</v>
      </c>
      <c r="L469" s="71"/>
      <c r="M469" s="75"/>
      <c r="P469" s="76">
        <f>$P$470</f>
        <v>0</v>
      </c>
      <c r="R469" s="76">
        <f>$R$470</f>
        <v>0</v>
      </c>
      <c r="T469" s="77">
        <f>$T$470</f>
        <v>0</v>
      </c>
      <c r="AR469" s="72" t="s">
        <v>94</v>
      </c>
      <c r="AT469" s="72" t="s">
        <v>35</v>
      </c>
      <c r="AU469" s="72" t="s">
        <v>36</v>
      </c>
      <c r="AY469" s="72" t="s">
        <v>88</v>
      </c>
      <c r="BK469" s="78">
        <f>$BK$470</f>
        <v>0</v>
      </c>
    </row>
    <row r="470" spans="2:65" s="70" customFormat="1" ht="21" customHeight="1">
      <c r="B470" s="71"/>
      <c r="D470" s="72" t="s">
        <v>35</v>
      </c>
      <c r="E470" s="79" t="s">
        <v>480</v>
      </c>
      <c r="F470" s="79" t="s">
        <v>479</v>
      </c>
      <c r="J470" s="80">
        <f>$BK$470</f>
        <v>0</v>
      </c>
      <c r="L470" s="71"/>
      <c r="M470" s="75"/>
      <c r="P470" s="76">
        <f>$P$471</f>
        <v>0</v>
      </c>
      <c r="R470" s="76">
        <f>$R$471</f>
        <v>0</v>
      </c>
      <c r="T470" s="77">
        <f>$T$471</f>
        <v>0</v>
      </c>
      <c r="AR470" s="72" t="s">
        <v>94</v>
      </c>
      <c r="AT470" s="72" t="s">
        <v>35</v>
      </c>
      <c r="AU470" s="72" t="s">
        <v>37</v>
      </c>
      <c r="AY470" s="72" t="s">
        <v>88</v>
      </c>
      <c r="BK470" s="78">
        <f>$BK$471</f>
        <v>0</v>
      </c>
    </row>
    <row r="471" spans="2:65" s="6" customFormat="1" ht="27" customHeight="1">
      <c r="B471" s="16"/>
      <c r="C471" s="84" t="s">
        <v>341</v>
      </c>
      <c r="D471" s="84" t="s">
        <v>90</v>
      </c>
      <c r="E471" s="82" t="s">
        <v>482</v>
      </c>
      <c r="F471" s="83" t="s">
        <v>483</v>
      </c>
      <c r="G471" s="84" t="s">
        <v>484</v>
      </c>
      <c r="H471" s="85">
        <v>2</v>
      </c>
      <c r="I471" s="86"/>
      <c r="J471" s="86">
        <f>ROUND($I$471*$H$471,2)</f>
        <v>0</v>
      </c>
      <c r="K471" s="83"/>
      <c r="L471" s="16"/>
      <c r="M471" s="87"/>
      <c r="N471" s="113" t="s">
        <v>25</v>
      </c>
      <c r="O471" s="114">
        <v>0</v>
      </c>
      <c r="P471" s="114">
        <f>$O$471*$H$471</f>
        <v>0</v>
      </c>
      <c r="Q471" s="114">
        <v>0</v>
      </c>
      <c r="R471" s="114">
        <f>$Q$471*$H$471</f>
        <v>0</v>
      </c>
      <c r="S471" s="114">
        <v>0</v>
      </c>
      <c r="T471" s="115">
        <f>$S$471*$H$471</f>
        <v>0</v>
      </c>
      <c r="AR471" s="40" t="s">
        <v>485</v>
      </c>
      <c r="AT471" s="40" t="s">
        <v>90</v>
      </c>
      <c r="AU471" s="40" t="s">
        <v>38</v>
      </c>
      <c r="AY471" s="40" t="s">
        <v>88</v>
      </c>
      <c r="BE471" s="91">
        <f>IF($N$471="základní",$J$471,0)</f>
        <v>0</v>
      </c>
      <c r="BF471" s="91">
        <f>IF($N$471="snížená",$J$471,0)</f>
        <v>0</v>
      </c>
      <c r="BG471" s="91">
        <f>IF($N$471="zákl. přenesená",$J$471,0)</f>
        <v>0</v>
      </c>
      <c r="BH471" s="91">
        <f>IF($N$471="sníž. přenesená",$J$471,0)</f>
        <v>0</v>
      </c>
      <c r="BI471" s="91">
        <f>IF($N$471="nulová",$J$471,0)</f>
        <v>0</v>
      </c>
      <c r="BJ471" s="40" t="s">
        <v>37</v>
      </c>
      <c r="BK471" s="91">
        <f>ROUND($I$471*$H$471,2)</f>
        <v>0</v>
      </c>
      <c r="BL471" s="40" t="s">
        <v>485</v>
      </c>
      <c r="BM471" s="40" t="s">
        <v>1736</v>
      </c>
    </row>
    <row r="472" spans="2:65" s="6" customFormat="1" ht="7.5" customHeight="1">
      <c r="B472" s="26"/>
      <c r="C472" s="27"/>
      <c r="D472" s="27"/>
      <c r="E472" s="27"/>
      <c r="F472" s="27"/>
      <c r="G472" s="27"/>
      <c r="H472" s="27"/>
      <c r="I472" s="27"/>
      <c r="J472" s="27"/>
      <c r="K472" s="27"/>
      <c r="L472" s="16"/>
    </row>
    <row r="838" s="2" customFormat="1" ht="14.25" customHeight="1"/>
  </sheetData>
  <sheetProtection sheet="1"/>
  <mergeCells count="9">
    <mergeCell ref="E88:H88"/>
    <mergeCell ref="G1:H1"/>
    <mergeCell ref="L2:V2"/>
    <mergeCell ref="E7:H7"/>
    <mergeCell ref="E9:H9"/>
    <mergeCell ref="E24:H24"/>
    <mergeCell ref="E45:H45"/>
    <mergeCell ref="E47:H47"/>
    <mergeCell ref="E86:H86"/>
  </mergeCells>
  <pageMargins left="0.59027779102325439" right="0.59027779102325439" top="0.59027779102325439" bottom="0.59027779102325439" header="0" footer="0"/>
  <pageSetup fitToHeight="999" orientation="landscape" blackAndWhite="1" horizontalDpi="0" verticalDpi="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838"/>
  <sheetViews>
    <sheetView showGridLines="0" workbookViewId="0">
      <pane ySplit="1" topLeftCell="A2" activePane="bottomLeft" state="frozenSplit"/>
      <selection pane="bottomLeft" activeCell="F4" sqref="F4"/>
    </sheetView>
  </sheetViews>
  <sheetFormatPr defaultColWidth="10.5" defaultRowHeight="14.25" customHeight="1"/>
  <cols>
    <col min="1" max="1" width="8.33203125" style="2" customWidth="1"/>
    <col min="2" max="2" width="1.6640625" style="2" customWidth="1"/>
    <col min="3" max="3" width="4.1640625" style="2" customWidth="1"/>
    <col min="4" max="4" width="4.33203125" style="2" customWidth="1"/>
    <col min="5" max="5" width="17.1640625" style="2" customWidth="1"/>
    <col min="6" max="6" width="90.83203125" style="2" customWidth="1"/>
    <col min="7" max="7" width="8.6640625" style="2" customWidth="1"/>
    <col min="8" max="8" width="11.1640625" style="2" customWidth="1"/>
    <col min="9" max="9" width="12.6640625" style="2" customWidth="1"/>
    <col min="10" max="10" width="23.5" style="2" customWidth="1"/>
    <col min="11" max="11" width="15.5" style="2" customWidth="1"/>
    <col min="12" max="12" width="10.5" style="1" customWidth="1"/>
    <col min="13" max="18" width="10.5" style="2" hidden="1" customWidth="1"/>
    <col min="19" max="19" width="8.1640625" style="2" hidden="1" customWidth="1"/>
    <col min="20" max="20" width="29.6640625" style="2" hidden="1" customWidth="1"/>
    <col min="21" max="21" width="16.33203125" style="2" hidden="1" customWidth="1"/>
    <col min="22" max="22" width="12.33203125" style="2" customWidth="1"/>
    <col min="23" max="23" width="16.33203125" style="2" customWidth="1"/>
    <col min="24" max="24" width="12.1640625" style="2" customWidth="1"/>
    <col min="25" max="25" width="15" style="2" customWidth="1"/>
    <col min="26" max="26" width="11" style="2" customWidth="1"/>
    <col min="27" max="27" width="15" style="2" customWidth="1"/>
    <col min="28" max="28" width="16.33203125" style="2" customWidth="1"/>
    <col min="29" max="29" width="11" style="2" customWidth="1"/>
    <col min="30" max="30" width="15" style="2" customWidth="1"/>
    <col min="31" max="31" width="16.33203125" style="2" customWidth="1"/>
    <col min="32" max="43" width="10.5" style="1" customWidth="1"/>
    <col min="44" max="65" width="10.5" style="2" hidden="1" customWidth="1"/>
    <col min="66" max="16384" width="10.5" style="1"/>
  </cols>
  <sheetData>
    <row r="1" spans="1:256" s="3" customFormat="1" ht="22.5" customHeight="1">
      <c r="A1" s="4"/>
      <c r="B1" s="4"/>
      <c r="C1" s="4"/>
      <c r="D1" s="5" t="s">
        <v>0</v>
      </c>
      <c r="E1" s="4"/>
      <c r="F1" s="4"/>
      <c r="G1" s="279"/>
      <c r="H1" s="280"/>
      <c r="I1" s="4"/>
      <c r="J1" s="4"/>
      <c r="K1" s="5" t="s">
        <v>45</v>
      </c>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2" customFormat="1" ht="37.5" customHeight="1">
      <c r="L2" s="281" t="s">
        <v>2</v>
      </c>
      <c r="M2" s="282"/>
      <c r="N2" s="282"/>
      <c r="O2" s="282"/>
      <c r="P2" s="282"/>
      <c r="Q2" s="282"/>
      <c r="R2" s="282"/>
      <c r="S2" s="282"/>
      <c r="T2" s="282"/>
      <c r="U2" s="282"/>
      <c r="V2" s="282"/>
      <c r="AT2" s="2" t="s">
        <v>44</v>
      </c>
    </row>
    <row r="3" spans="1:256" s="2" customFormat="1" ht="7.5" customHeight="1">
      <c r="B3" s="7"/>
      <c r="C3" s="8"/>
      <c r="D3" s="8"/>
      <c r="E3" s="8"/>
      <c r="F3" s="8"/>
      <c r="G3" s="8"/>
      <c r="H3" s="8"/>
      <c r="I3" s="8"/>
      <c r="J3" s="8"/>
      <c r="K3" s="9"/>
      <c r="AT3" s="2" t="s">
        <v>38</v>
      </c>
    </row>
    <row r="4" spans="1:256" s="2" customFormat="1" ht="37.5" customHeight="1">
      <c r="B4" s="10"/>
      <c r="D4" s="11" t="s">
        <v>46</v>
      </c>
      <c r="K4" s="12"/>
      <c r="M4" s="13" t="s">
        <v>5</v>
      </c>
      <c r="AT4" s="2" t="s">
        <v>1</v>
      </c>
    </row>
    <row r="5" spans="1:256" s="2" customFormat="1" ht="7.5" customHeight="1">
      <c r="B5" s="10"/>
      <c r="K5" s="12"/>
    </row>
    <row r="6" spans="1:256" s="2" customFormat="1" ht="15.75" customHeight="1">
      <c r="B6" s="10"/>
      <c r="D6" s="15" t="s">
        <v>6</v>
      </c>
      <c r="K6" s="12"/>
    </row>
    <row r="7" spans="1:256" s="2" customFormat="1" ht="15.75" customHeight="1">
      <c r="B7" s="10"/>
      <c r="E7" s="283" t="s">
        <v>1908</v>
      </c>
      <c r="F7" s="282"/>
      <c r="G7" s="282"/>
      <c r="H7" s="282"/>
      <c r="K7" s="12"/>
    </row>
    <row r="8" spans="1:256" s="6" customFormat="1" ht="15.75" customHeight="1">
      <c r="B8" s="16"/>
      <c r="D8" s="15" t="s">
        <v>47</v>
      </c>
      <c r="K8" s="17"/>
    </row>
    <row r="9" spans="1:256" s="6" customFormat="1" ht="37.5" customHeight="1">
      <c r="B9" s="16"/>
      <c r="E9" s="277" t="s">
        <v>1737</v>
      </c>
      <c r="F9" s="278"/>
      <c r="G9" s="278"/>
      <c r="H9" s="278"/>
      <c r="K9" s="17"/>
    </row>
    <row r="10" spans="1:256" s="6" customFormat="1" ht="14.25" customHeight="1">
      <c r="B10" s="16"/>
      <c r="K10" s="17"/>
    </row>
    <row r="11" spans="1:256" s="6" customFormat="1" ht="15" customHeight="1">
      <c r="B11" s="16"/>
      <c r="D11" s="15" t="s">
        <v>7</v>
      </c>
      <c r="F11" s="14"/>
      <c r="I11" s="15" t="s">
        <v>8</v>
      </c>
      <c r="J11" s="14"/>
      <c r="K11" s="17"/>
    </row>
    <row r="12" spans="1:256" s="6" customFormat="1" ht="15" customHeight="1">
      <c r="B12" s="16"/>
      <c r="D12" s="15" t="s">
        <v>9</v>
      </c>
      <c r="F12" s="14" t="s">
        <v>10</v>
      </c>
      <c r="I12" s="15" t="s">
        <v>11</v>
      </c>
      <c r="J12" s="31"/>
      <c r="K12" s="17"/>
    </row>
    <row r="13" spans="1:256" s="6" customFormat="1" ht="12" customHeight="1">
      <c r="B13" s="16"/>
      <c r="K13" s="17"/>
    </row>
    <row r="14" spans="1:256" s="6" customFormat="1" ht="15" customHeight="1">
      <c r="B14" s="16"/>
      <c r="D14" s="15" t="s">
        <v>12</v>
      </c>
      <c r="I14" s="15" t="s">
        <v>13</v>
      </c>
      <c r="J14" s="14"/>
      <c r="K14" s="17"/>
    </row>
    <row r="15" spans="1:256" s="6" customFormat="1" ht="18.75" customHeight="1">
      <c r="B15" s="16"/>
      <c r="E15" s="116" t="s">
        <v>14</v>
      </c>
      <c r="I15" s="15" t="s">
        <v>15</v>
      </c>
      <c r="J15" s="14"/>
      <c r="K15" s="17"/>
    </row>
    <row r="16" spans="1:256" s="6" customFormat="1" ht="7.5" customHeight="1">
      <c r="B16" s="16"/>
      <c r="K16" s="17"/>
    </row>
    <row r="17" spans="2:11" s="6" customFormat="1" ht="15" customHeight="1">
      <c r="B17" s="16"/>
      <c r="D17" s="15" t="s">
        <v>16</v>
      </c>
      <c r="I17" s="15" t="s">
        <v>13</v>
      </c>
      <c r="J17" s="14"/>
      <c r="K17" s="17"/>
    </row>
    <row r="18" spans="2:11" s="6" customFormat="1" ht="18.75" customHeight="1">
      <c r="B18" s="16"/>
      <c r="E18" s="14"/>
      <c r="I18" s="15" t="s">
        <v>15</v>
      </c>
      <c r="J18" s="14"/>
      <c r="K18" s="17"/>
    </row>
    <row r="19" spans="2:11" s="6" customFormat="1" ht="7.5" customHeight="1">
      <c r="B19" s="16"/>
      <c r="K19" s="17"/>
    </row>
    <row r="20" spans="2:11" s="6" customFormat="1" ht="15" customHeight="1">
      <c r="B20" s="16"/>
      <c r="D20" s="15" t="s">
        <v>17</v>
      </c>
      <c r="I20" s="15" t="s">
        <v>13</v>
      </c>
      <c r="J20" s="14"/>
      <c r="K20" s="17"/>
    </row>
    <row r="21" spans="2:11" s="6" customFormat="1" ht="18.75" customHeight="1">
      <c r="B21" s="16"/>
      <c r="E21" s="116" t="s">
        <v>18</v>
      </c>
      <c r="I21" s="15" t="s">
        <v>15</v>
      </c>
      <c r="J21" s="14"/>
      <c r="K21" s="17"/>
    </row>
    <row r="22" spans="2:11" s="6" customFormat="1" ht="7.5" customHeight="1">
      <c r="B22" s="16"/>
      <c r="K22" s="17"/>
    </row>
    <row r="23" spans="2:11" s="6" customFormat="1" ht="15" customHeight="1">
      <c r="B23" s="16"/>
      <c r="D23" s="15" t="s">
        <v>19</v>
      </c>
      <c r="K23" s="17"/>
    </row>
    <row r="24" spans="2:11" s="40" customFormat="1" ht="15.75" customHeight="1">
      <c r="B24" s="41"/>
      <c r="E24" s="284"/>
      <c r="F24" s="285"/>
      <c r="G24" s="285"/>
      <c r="H24" s="285"/>
      <c r="K24" s="42"/>
    </row>
    <row r="25" spans="2:11" s="6" customFormat="1" ht="7.5" customHeight="1">
      <c r="B25" s="16"/>
      <c r="K25" s="17"/>
    </row>
    <row r="26" spans="2:11" s="6" customFormat="1" ht="7.5" customHeight="1">
      <c r="B26" s="16"/>
      <c r="D26" s="32"/>
      <c r="E26" s="32"/>
      <c r="F26" s="32"/>
      <c r="G26" s="32"/>
      <c r="H26" s="32"/>
      <c r="I26" s="32"/>
      <c r="J26" s="32"/>
      <c r="K26" s="43"/>
    </row>
    <row r="27" spans="2:11" s="6" customFormat="1" ht="26.25" customHeight="1">
      <c r="B27" s="16"/>
      <c r="D27" s="44" t="s">
        <v>20</v>
      </c>
      <c r="J27" s="38">
        <f>ROUND($J$78,2)</f>
        <v>0</v>
      </c>
      <c r="K27" s="17"/>
    </row>
    <row r="28" spans="2:11" s="6" customFormat="1" ht="7.5" customHeight="1">
      <c r="B28" s="16"/>
      <c r="D28" s="32"/>
      <c r="E28" s="32"/>
      <c r="F28" s="32"/>
      <c r="G28" s="32"/>
      <c r="H28" s="32"/>
      <c r="I28" s="32"/>
      <c r="J28" s="32"/>
      <c r="K28" s="43"/>
    </row>
    <row r="29" spans="2:11" s="6" customFormat="1" ht="15" customHeight="1">
      <c r="B29" s="16"/>
      <c r="F29" s="18" t="s">
        <v>22</v>
      </c>
      <c r="I29" s="18" t="s">
        <v>21</v>
      </c>
      <c r="J29" s="18" t="s">
        <v>23</v>
      </c>
      <c r="K29" s="17"/>
    </row>
    <row r="30" spans="2:11" s="6" customFormat="1" ht="15" customHeight="1">
      <c r="B30" s="16"/>
      <c r="D30" s="19" t="s">
        <v>24</v>
      </c>
      <c r="E30" s="19" t="s">
        <v>25</v>
      </c>
      <c r="F30" s="45">
        <f>ROUND(SUM($BE$78:$BE$97),2)</f>
        <v>0</v>
      </c>
      <c r="I30" s="46">
        <v>0.21</v>
      </c>
      <c r="J30" s="45">
        <f>ROUND(ROUND((SUM($BE$78:$BE$97)),2)*$I$30,2)</f>
        <v>0</v>
      </c>
      <c r="K30" s="17"/>
    </row>
    <row r="31" spans="2:11" s="6" customFormat="1" ht="15" customHeight="1">
      <c r="B31" s="16"/>
      <c r="E31" s="19" t="s">
        <v>26</v>
      </c>
      <c r="F31" s="45">
        <f>ROUND(SUM($BF$78:$BF$97),2)</f>
        <v>0</v>
      </c>
      <c r="I31" s="46">
        <v>0.15</v>
      </c>
      <c r="J31" s="45">
        <f>ROUND(ROUND((SUM($BF$78:$BF$97)),2)*$I$31,2)</f>
        <v>0</v>
      </c>
      <c r="K31" s="17"/>
    </row>
    <row r="32" spans="2:11" s="6" customFormat="1" ht="15" hidden="1" customHeight="1">
      <c r="B32" s="16"/>
      <c r="E32" s="19" t="s">
        <v>27</v>
      </c>
      <c r="F32" s="45">
        <f>ROUND(SUM($BG$78:$BG$97),2)</f>
        <v>0</v>
      </c>
      <c r="I32" s="46">
        <v>0.21</v>
      </c>
      <c r="J32" s="45">
        <v>0</v>
      </c>
      <c r="K32" s="17"/>
    </row>
    <row r="33" spans="2:11" s="6" customFormat="1" ht="15" hidden="1" customHeight="1">
      <c r="B33" s="16"/>
      <c r="E33" s="19" t="s">
        <v>28</v>
      </c>
      <c r="F33" s="45">
        <f>ROUND(SUM($BH$78:$BH$97),2)</f>
        <v>0</v>
      </c>
      <c r="I33" s="46">
        <v>0.15</v>
      </c>
      <c r="J33" s="45">
        <v>0</v>
      </c>
      <c r="K33" s="17"/>
    </row>
    <row r="34" spans="2:11" s="6" customFormat="1" ht="15" hidden="1" customHeight="1">
      <c r="B34" s="16"/>
      <c r="E34" s="19" t="s">
        <v>29</v>
      </c>
      <c r="F34" s="45">
        <f>ROUND(SUM($BI$78:$BI$97),2)</f>
        <v>0</v>
      </c>
      <c r="I34" s="46">
        <v>0</v>
      </c>
      <c r="J34" s="45">
        <v>0</v>
      </c>
      <c r="K34" s="17"/>
    </row>
    <row r="35" spans="2:11" s="6" customFormat="1" ht="7.5" customHeight="1">
      <c r="B35" s="16"/>
      <c r="K35" s="17"/>
    </row>
    <row r="36" spans="2:11" s="6" customFormat="1" ht="26.25" customHeight="1">
      <c r="B36" s="16"/>
      <c r="C36" s="20"/>
      <c r="D36" s="21" t="s">
        <v>30</v>
      </c>
      <c r="E36" s="22"/>
      <c r="F36" s="22"/>
      <c r="G36" s="47" t="s">
        <v>31</v>
      </c>
      <c r="H36" s="23" t="s">
        <v>32</v>
      </c>
      <c r="I36" s="22"/>
      <c r="J36" s="24">
        <f>SUM($J$27:$J$34)</f>
        <v>0</v>
      </c>
      <c r="K36" s="48"/>
    </row>
    <row r="37" spans="2:11" s="6" customFormat="1" ht="15" customHeight="1">
      <c r="B37" s="26"/>
      <c r="C37" s="27"/>
      <c r="D37" s="27"/>
      <c r="E37" s="27"/>
      <c r="F37" s="27"/>
      <c r="G37" s="27"/>
      <c r="H37" s="27"/>
      <c r="I37" s="27"/>
      <c r="J37" s="27"/>
      <c r="K37" s="28"/>
    </row>
    <row r="41" spans="2:11" s="6" customFormat="1" ht="7.5" customHeight="1">
      <c r="B41" s="29"/>
      <c r="C41" s="30"/>
      <c r="D41" s="30"/>
      <c r="E41" s="30"/>
      <c r="F41" s="30"/>
      <c r="G41" s="30"/>
      <c r="H41" s="30"/>
      <c r="I41" s="30"/>
      <c r="J41" s="30"/>
      <c r="K41" s="49"/>
    </row>
    <row r="42" spans="2:11" s="6" customFormat="1" ht="37.5" customHeight="1">
      <c r="B42" s="16"/>
      <c r="C42" s="11" t="s">
        <v>48</v>
      </c>
      <c r="K42" s="17"/>
    </row>
    <row r="43" spans="2:11" s="6" customFormat="1" ht="7.5" customHeight="1">
      <c r="B43" s="16"/>
      <c r="K43" s="17"/>
    </row>
    <row r="44" spans="2:11" s="6" customFormat="1" ht="15" customHeight="1">
      <c r="B44" s="16"/>
      <c r="C44" s="15" t="s">
        <v>6</v>
      </c>
      <c r="K44" s="17"/>
    </row>
    <row r="45" spans="2:11" s="6" customFormat="1" ht="16.5" customHeight="1">
      <c r="B45" s="16"/>
      <c r="E45" s="283" t="str">
        <f>$E$7</f>
        <v>Reailzace úspor energie SOU opravárenské Králiky</v>
      </c>
      <c r="F45" s="278"/>
      <c r="G45" s="278"/>
      <c r="H45" s="278"/>
      <c r="K45" s="17"/>
    </row>
    <row r="46" spans="2:11" s="6" customFormat="1" ht="15" customHeight="1">
      <c r="B46" s="16"/>
      <c r="C46" s="15" t="s">
        <v>47</v>
      </c>
      <c r="K46" s="17"/>
    </row>
    <row r="47" spans="2:11" s="6" customFormat="1" ht="19.5" customHeight="1">
      <c r="B47" s="16"/>
      <c r="E47" s="277" t="str">
        <f>$E$9</f>
        <v>VON - Vedlejší a ostatní rozpočtové náklady</v>
      </c>
      <c r="F47" s="278"/>
      <c r="G47" s="278"/>
      <c r="H47" s="278"/>
      <c r="K47" s="17"/>
    </row>
    <row r="48" spans="2:11" s="6" customFormat="1" ht="7.5" customHeight="1">
      <c r="B48" s="16"/>
      <c r="K48" s="17"/>
    </row>
    <row r="49" spans="2:47" s="6" customFormat="1" ht="18.75" customHeight="1">
      <c r="B49" s="16"/>
      <c r="C49" s="15" t="s">
        <v>9</v>
      </c>
      <c r="F49" s="14" t="str">
        <f>$F$12</f>
        <v xml:space="preserve"> </v>
      </c>
      <c r="I49" s="15" t="s">
        <v>11</v>
      </c>
      <c r="J49" s="31" t="str">
        <f>IF($J$12="","",$J$12)</f>
        <v/>
      </c>
      <c r="K49" s="17"/>
    </row>
    <row r="50" spans="2:47" s="6" customFormat="1" ht="7.5" customHeight="1">
      <c r="B50" s="16"/>
      <c r="K50" s="17"/>
    </row>
    <row r="51" spans="2:47" s="6" customFormat="1" ht="15.75" customHeight="1">
      <c r="B51" s="16"/>
      <c r="C51" s="15" t="s">
        <v>12</v>
      </c>
      <c r="F51" s="14" t="str">
        <f>$E$15</f>
        <v>Pardubický kraj, Komenského nám. 125, Pardubice</v>
      </c>
      <c r="I51" s="15" t="s">
        <v>17</v>
      </c>
      <c r="J51" s="14" t="str">
        <f>$E$21</f>
        <v>Optima spol. s r.o., Žižkova 738, Vysoké Mýto</v>
      </c>
      <c r="K51" s="17"/>
    </row>
    <row r="52" spans="2:47" s="6" customFormat="1" ht="15" customHeight="1">
      <c r="B52" s="16"/>
      <c r="C52" s="15" t="s">
        <v>16</v>
      </c>
      <c r="F52" s="14" t="str">
        <f>IF($E$18="","",$E$18)</f>
        <v/>
      </c>
      <c r="K52" s="17"/>
    </row>
    <row r="53" spans="2:47" s="6" customFormat="1" ht="11.25" customHeight="1">
      <c r="B53" s="16"/>
      <c r="K53" s="17"/>
    </row>
    <row r="54" spans="2:47" s="6" customFormat="1" ht="30" customHeight="1">
      <c r="B54" s="16"/>
      <c r="C54" s="50" t="s">
        <v>49</v>
      </c>
      <c r="D54" s="20"/>
      <c r="E54" s="20"/>
      <c r="F54" s="20"/>
      <c r="G54" s="20"/>
      <c r="H54" s="20"/>
      <c r="I54" s="20"/>
      <c r="J54" s="51" t="s">
        <v>50</v>
      </c>
      <c r="K54" s="25"/>
    </row>
    <row r="55" spans="2:47" s="6" customFormat="1" ht="11.25" customHeight="1">
      <c r="B55" s="16"/>
      <c r="K55" s="17"/>
    </row>
    <row r="56" spans="2:47" s="6" customFormat="1" ht="30" customHeight="1">
      <c r="B56" s="16"/>
      <c r="C56" s="37" t="s">
        <v>51</v>
      </c>
      <c r="J56" s="38">
        <f>$J$78</f>
        <v>0</v>
      </c>
      <c r="K56" s="17"/>
      <c r="AU56" s="6" t="s">
        <v>52</v>
      </c>
    </row>
    <row r="57" spans="2:47" s="39" customFormat="1" ht="25.5" customHeight="1">
      <c r="B57" s="52"/>
      <c r="D57" s="53" t="s">
        <v>69</v>
      </c>
      <c r="E57" s="53"/>
      <c r="F57" s="53"/>
      <c r="G57" s="53"/>
      <c r="H57" s="53"/>
      <c r="I57" s="53"/>
      <c r="J57" s="54">
        <f>$J$79</f>
        <v>0</v>
      </c>
      <c r="K57" s="55"/>
    </row>
    <row r="58" spans="2:47" s="56" customFormat="1" ht="21" customHeight="1">
      <c r="B58" s="57"/>
      <c r="D58" s="58" t="s">
        <v>70</v>
      </c>
      <c r="E58" s="58"/>
      <c r="F58" s="58"/>
      <c r="G58" s="58"/>
      <c r="H58" s="58"/>
      <c r="I58" s="58"/>
      <c r="J58" s="59">
        <f>$J$80</f>
        <v>0</v>
      </c>
      <c r="K58" s="60"/>
    </row>
    <row r="59" spans="2:47" s="6" customFormat="1" ht="22.5" customHeight="1">
      <c r="B59" s="16"/>
      <c r="K59" s="17"/>
    </row>
    <row r="60" spans="2:47" s="6" customFormat="1" ht="7.5" customHeight="1">
      <c r="B60" s="26"/>
      <c r="C60" s="27"/>
      <c r="D60" s="27"/>
      <c r="E60" s="27"/>
      <c r="F60" s="27"/>
      <c r="G60" s="27"/>
      <c r="H60" s="27"/>
      <c r="I60" s="27"/>
      <c r="J60" s="27"/>
      <c r="K60" s="28"/>
    </row>
    <row r="64" spans="2:47" s="6" customFormat="1" ht="7.5" customHeight="1">
      <c r="B64" s="29"/>
      <c r="C64" s="30"/>
      <c r="D64" s="30"/>
      <c r="E64" s="30"/>
      <c r="F64" s="30"/>
      <c r="G64" s="30"/>
      <c r="H64" s="30"/>
      <c r="I64" s="30"/>
      <c r="J64" s="30"/>
      <c r="K64" s="30"/>
      <c r="L64" s="16"/>
    </row>
    <row r="65" spans="2:63" s="6" customFormat="1" ht="37.5" customHeight="1">
      <c r="B65" s="16"/>
      <c r="C65" s="11" t="s">
        <v>71</v>
      </c>
      <c r="L65" s="16"/>
    </row>
    <row r="66" spans="2:63" s="6" customFormat="1" ht="7.5" customHeight="1">
      <c r="B66" s="16"/>
      <c r="L66" s="16"/>
    </row>
    <row r="67" spans="2:63" s="6" customFormat="1" ht="15" customHeight="1">
      <c r="B67" s="16"/>
      <c r="C67" s="15" t="s">
        <v>6</v>
      </c>
      <c r="L67" s="16"/>
    </row>
    <row r="68" spans="2:63" s="6" customFormat="1" ht="16.5" customHeight="1">
      <c r="B68" s="16"/>
      <c r="E68" s="283" t="str">
        <f>$E$7</f>
        <v>Reailzace úspor energie SOU opravárenské Králiky</v>
      </c>
      <c r="F68" s="278"/>
      <c r="G68" s="278"/>
      <c r="H68" s="278"/>
      <c r="L68" s="16"/>
    </row>
    <row r="69" spans="2:63" s="6" customFormat="1" ht="15" customHeight="1">
      <c r="B69" s="16"/>
      <c r="C69" s="15" t="s">
        <v>47</v>
      </c>
      <c r="L69" s="16"/>
    </row>
    <row r="70" spans="2:63" s="6" customFormat="1" ht="19.5" customHeight="1">
      <c r="B70" s="16"/>
      <c r="E70" s="277" t="str">
        <f>$E$9</f>
        <v>VON - Vedlejší a ostatní rozpočtové náklady</v>
      </c>
      <c r="F70" s="278"/>
      <c r="G70" s="278"/>
      <c r="H70" s="278"/>
      <c r="L70" s="16"/>
    </row>
    <row r="71" spans="2:63" s="6" customFormat="1" ht="7.5" customHeight="1">
      <c r="B71" s="16"/>
      <c r="L71" s="16"/>
    </row>
    <row r="72" spans="2:63" s="6" customFormat="1" ht="18.75" customHeight="1">
      <c r="B72" s="16"/>
      <c r="C72" s="15" t="s">
        <v>9</v>
      </c>
      <c r="F72" s="14" t="str">
        <f>$F$12</f>
        <v xml:space="preserve"> </v>
      </c>
      <c r="I72" s="15" t="s">
        <v>11</v>
      </c>
      <c r="J72" s="31" t="str">
        <f>IF($J$12="","",$J$12)</f>
        <v/>
      </c>
      <c r="L72" s="16"/>
    </row>
    <row r="73" spans="2:63" s="6" customFormat="1" ht="7.5" customHeight="1">
      <c r="B73" s="16"/>
      <c r="L73" s="16"/>
    </row>
    <row r="74" spans="2:63" s="6" customFormat="1" ht="15.75" customHeight="1">
      <c r="B74" s="16"/>
      <c r="C74" s="15" t="s">
        <v>12</v>
      </c>
      <c r="F74" s="14" t="str">
        <f>$E$15</f>
        <v>Pardubický kraj, Komenského nám. 125, Pardubice</v>
      </c>
      <c r="I74" s="15" t="s">
        <v>17</v>
      </c>
      <c r="J74" s="14" t="str">
        <f>$E$21</f>
        <v>Optima spol. s r.o., Žižkova 738, Vysoké Mýto</v>
      </c>
      <c r="L74" s="16"/>
    </row>
    <row r="75" spans="2:63" s="6" customFormat="1" ht="15" customHeight="1">
      <c r="B75" s="16"/>
      <c r="C75" s="15" t="s">
        <v>16</v>
      </c>
      <c r="F75" s="14" t="str">
        <f>IF($E$18="","",$E$18)</f>
        <v/>
      </c>
      <c r="L75" s="16"/>
    </row>
    <row r="76" spans="2:63" s="6" customFormat="1" ht="11.25" customHeight="1">
      <c r="B76" s="16"/>
      <c r="L76" s="16"/>
    </row>
    <row r="77" spans="2:63" s="61" customFormat="1" ht="30" customHeight="1">
      <c r="B77" s="62"/>
      <c r="C77" s="63" t="s">
        <v>72</v>
      </c>
      <c r="D77" s="64" t="s">
        <v>34</v>
      </c>
      <c r="E77" s="64" t="s">
        <v>33</v>
      </c>
      <c r="F77" s="64" t="s">
        <v>73</v>
      </c>
      <c r="G77" s="64" t="s">
        <v>74</v>
      </c>
      <c r="H77" s="64" t="s">
        <v>75</v>
      </c>
      <c r="I77" s="64" t="s">
        <v>76</v>
      </c>
      <c r="J77" s="64" t="s">
        <v>77</v>
      </c>
      <c r="K77" s="65" t="s">
        <v>78</v>
      </c>
      <c r="L77" s="62"/>
      <c r="M77" s="33" t="s">
        <v>79</v>
      </c>
      <c r="N77" s="34" t="s">
        <v>24</v>
      </c>
      <c r="O77" s="34" t="s">
        <v>80</v>
      </c>
      <c r="P77" s="34" t="s">
        <v>81</v>
      </c>
      <c r="Q77" s="34" t="s">
        <v>82</v>
      </c>
      <c r="R77" s="34" t="s">
        <v>83</v>
      </c>
      <c r="S77" s="34" t="s">
        <v>84</v>
      </c>
      <c r="T77" s="35" t="s">
        <v>85</v>
      </c>
    </row>
    <row r="78" spans="2:63" s="6" customFormat="1" ht="30" customHeight="1">
      <c r="B78" s="16"/>
      <c r="C78" s="37" t="s">
        <v>51</v>
      </c>
      <c r="J78" s="66">
        <f>$BK$78</f>
        <v>0</v>
      </c>
      <c r="L78" s="16"/>
      <c r="M78" s="36"/>
      <c r="N78" s="32"/>
      <c r="O78" s="32"/>
      <c r="P78" s="67">
        <f>$P$79</f>
        <v>0</v>
      </c>
      <c r="Q78" s="32"/>
      <c r="R78" s="67">
        <f>$R$79</f>
        <v>0</v>
      </c>
      <c r="S78" s="32"/>
      <c r="T78" s="68">
        <f>$T$79</f>
        <v>0</v>
      </c>
      <c r="AT78" s="6" t="s">
        <v>35</v>
      </c>
      <c r="AU78" s="6" t="s">
        <v>52</v>
      </c>
      <c r="BK78" s="69">
        <f>$BK$79</f>
        <v>0</v>
      </c>
    </row>
    <row r="79" spans="2:63" s="70" customFormat="1" ht="37.5" customHeight="1">
      <c r="B79" s="71"/>
      <c r="D79" s="72" t="s">
        <v>35</v>
      </c>
      <c r="E79" s="73" t="s">
        <v>478</v>
      </c>
      <c r="F79" s="73" t="s">
        <v>479</v>
      </c>
      <c r="J79" s="74">
        <f>$BK$79</f>
        <v>0</v>
      </c>
      <c r="L79" s="71"/>
      <c r="M79" s="75"/>
      <c r="P79" s="76">
        <f>$P$80</f>
        <v>0</v>
      </c>
      <c r="R79" s="76">
        <f>$R$80</f>
        <v>0</v>
      </c>
      <c r="T79" s="77">
        <f>$T$80</f>
        <v>0</v>
      </c>
      <c r="AR79" s="72" t="s">
        <v>94</v>
      </c>
      <c r="AT79" s="72" t="s">
        <v>35</v>
      </c>
      <c r="AU79" s="72" t="s">
        <v>36</v>
      </c>
      <c r="AY79" s="72" t="s">
        <v>88</v>
      </c>
      <c r="BK79" s="78">
        <f>$BK$80</f>
        <v>0</v>
      </c>
    </row>
    <row r="80" spans="2:63" s="70" customFormat="1" ht="21" customHeight="1">
      <c r="B80" s="71"/>
      <c r="D80" s="72" t="s">
        <v>35</v>
      </c>
      <c r="E80" s="79" t="s">
        <v>480</v>
      </c>
      <c r="F80" s="79" t="s">
        <v>479</v>
      </c>
      <c r="J80" s="80">
        <f>$BK$80</f>
        <v>0</v>
      </c>
      <c r="L80" s="71"/>
      <c r="M80" s="75"/>
      <c r="P80" s="76">
        <f>SUM($P$81:$P$97)</f>
        <v>0</v>
      </c>
      <c r="R80" s="76">
        <f>SUM($R$81:$R$97)</f>
        <v>0</v>
      </c>
      <c r="T80" s="77">
        <f>SUM($T$81:$T$97)</f>
        <v>0</v>
      </c>
      <c r="AR80" s="72" t="s">
        <v>94</v>
      </c>
      <c r="AT80" s="72" t="s">
        <v>35</v>
      </c>
      <c r="AU80" s="72" t="s">
        <v>37</v>
      </c>
      <c r="AY80" s="72" t="s">
        <v>88</v>
      </c>
      <c r="BK80" s="78">
        <f>SUM($BK$81:$BK$97)</f>
        <v>0</v>
      </c>
    </row>
    <row r="81" spans="2:65" s="6" customFormat="1" ht="39" customHeight="1">
      <c r="B81" s="16"/>
      <c r="C81" s="81" t="s">
        <v>37</v>
      </c>
      <c r="D81" s="81" t="s">
        <v>90</v>
      </c>
      <c r="E81" s="82" t="s">
        <v>1738</v>
      </c>
      <c r="F81" s="83" t="s">
        <v>1739</v>
      </c>
      <c r="G81" s="84" t="s">
        <v>209</v>
      </c>
      <c r="H81" s="85">
        <v>1</v>
      </c>
      <c r="I81" s="86"/>
      <c r="J81" s="86">
        <f>ROUND($I$81*$H$81,2)</f>
        <v>0</v>
      </c>
      <c r="K81" s="83"/>
      <c r="L81" s="16"/>
      <c r="M81" s="87"/>
      <c r="N81" s="88" t="s">
        <v>25</v>
      </c>
      <c r="O81" s="89">
        <v>0</v>
      </c>
      <c r="P81" s="89">
        <f>$O$81*$H$81</f>
        <v>0</v>
      </c>
      <c r="Q81" s="89">
        <v>0</v>
      </c>
      <c r="R81" s="89">
        <f>$Q$81*$H$81</f>
        <v>0</v>
      </c>
      <c r="S81" s="89">
        <v>0</v>
      </c>
      <c r="T81" s="90">
        <f>$S$81*$H$81</f>
        <v>0</v>
      </c>
      <c r="AR81" s="40" t="s">
        <v>485</v>
      </c>
      <c r="AT81" s="40" t="s">
        <v>90</v>
      </c>
      <c r="AU81" s="40" t="s">
        <v>38</v>
      </c>
      <c r="AY81" s="6" t="s">
        <v>88</v>
      </c>
      <c r="BE81" s="91">
        <f>IF($N$81="základní",$J$81,0)</f>
        <v>0</v>
      </c>
      <c r="BF81" s="91">
        <f>IF($N$81="snížená",$J$81,0)</f>
        <v>0</v>
      </c>
      <c r="BG81" s="91">
        <f>IF($N$81="zákl. přenesená",$J$81,0)</f>
        <v>0</v>
      </c>
      <c r="BH81" s="91">
        <f>IF($N$81="sníž. přenesená",$J$81,0)</f>
        <v>0</v>
      </c>
      <c r="BI81" s="91">
        <f>IF($N$81="nulová",$J$81,0)</f>
        <v>0</v>
      </c>
      <c r="BJ81" s="40" t="s">
        <v>37</v>
      </c>
      <c r="BK81" s="91">
        <f>ROUND($I$81*$H$81,2)</f>
        <v>0</v>
      </c>
      <c r="BL81" s="40" t="s">
        <v>485</v>
      </c>
      <c r="BM81" s="40" t="s">
        <v>1740</v>
      </c>
    </row>
    <row r="82" spans="2:65" s="6" customFormat="1" ht="39" customHeight="1">
      <c r="B82" s="16"/>
      <c r="C82" s="84" t="s">
        <v>38</v>
      </c>
      <c r="D82" s="84" t="s">
        <v>90</v>
      </c>
      <c r="E82" s="82" t="s">
        <v>1741</v>
      </c>
      <c r="F82" s="83" t="s">
        <v>1742</v>
      </c>
      <c r="G82" s="84" t="s">
        <v>209</v>
      </c>
      <c r="H82" s="85">
        <v>1</v>
      </c>
      <c r="I82" s="86"/>
      <c r="J82" s="86">
        <f>ROUND($I$82*$H$82,2)</f>
        <v>0</v>
      </c>
      <c r="K82" s="83"/>
      <c r="L82" s="16"/>
      <c r="M82" s="87"/>
      <c r="N82" s="88" t="s">
        <v>25</v>
      </c>
      <c r="O82" s="89">
        <v>0</v>
      </c>
      <c r="P82" s="89">
        <f>$O$82*$H$82</f>
        <v>0</v>
      </c>
      <c r="Q82" s="89">
        <v>0</v>
      </c>
      <c r="R82" s="89">
        <f>$Q$82*$H$82</f>
        <v>0</v>
      </c>
      <c r="S82" s="89">
        <v>0</v>
      </c>
      <c r="T82" s="90">
        <f>$S$82*$H$82</f>
        <v>0</v>
      </c>
      <c r="AR82" s="40" t="s">
        <v>485</v>
      </c>
      <c r="AT82" s="40" t="s">
        <v>90</v>
      </c>
      <c r="AU82" s="40" t="s">
        <v>38</v>
      </c>
      <c r="AY82" s="40" t="s">
        <v>88</v>
      </c>
      <c r="BE82" s="91">
        <f>IF($N$82="základní",$J$82,0)</f>
        <v>0</v>
      </c>
      <c r="BF82" s="91">
        <f>IF($N$82="snížená",$J$82,0)</f>
        <v>0</v>
      </c>
      <c r="BG82" s="91">
        <f>IF($N$82="zákl. přenesená",$J$82,0)</f>
        <v>0</v>
      </c>
      <c r="BH82" s="91">
        <f>IF($N$82="sníž. přenesená",$J$82,0)</f>
        <v>0</v>
      </c>
      <c r="BI82" s="91">
        <f>IF($N$82="nulová",$J$82,0)</f>
        <v>0</v>
      </c>
      <c r="BJ82" s="40" t="s">
        <v>37</v>
      </c>
      <c r="BK82" s="91">
        <f>ROUND($I$82*$H$82,2)</f>
        <v>0</v>
      </c>
      <c r="BL82" s="40" t="s">
        <v>485</v>
      </c>
      <c r="BM82" s="40" t="s">
        <v>1743</v>
      </c>
    </row>
    <row r="83" spans="2:65" s="6" customFormat="1" ht="15.75" customHeight="1">
      <c r="B83" s="16"/>
      <c r="C83" s="84" t="s">
        <v>98</v>
      </c>
      <c r="D83" s="84" t="s">
        <v>90</v>
      </c>
      <c r="E83" s="82" t="s">
        <v>1744</v>
      </c>
      <c r="F83" s="83" t="s">
        <v>1745</v>
      </c>
      <c r="G83" s="84" t="s">
        <v>209</v>
      </c>
      <c r="H83" s="85">
        <v>1</v>
      </c>
      <c r="I83" s="86"/>
      <c r="J83" s="86">
        <f>ROUND($I$83*$H$83,2)</f>
        <v>0</v>
      </c>
      <c r="K83" s="83"/>
      <c r="L83" s="16"/>
      <c r="M83" s="87"/>
      <c r="N83" s="88" t="s">
        <v>25</v>
      </c>
      <c r="O83" s="89">
        <v>0</v>
      </c>
      <c r="P83" s="89">
        <f>$O$83*$H$83</f>
        <v>0</v>
      </c>
      <c r="Q83" s="89">
        <v>0</v>
      </c>
      <c r="R83" s="89">
        <f>$Q$83*$H$83</f>
        <v>0</v>
      </c>
      <c r="S83" s="89">
        <v>0</v>
      </c>
      <c r="T83" s="90">
        <f>$S$83*$H$83</f>
        <v>0</v>
      </c>
      <c r="AR83" s="40" t="s">
        <v>485</v>
      </c>
      <c r="AT83" s="40" t="s">
        <v>90</v>
      </c>
      <c r="AU83" s="40" t="s">
        <v>38</v>
      </c>
      <c r="AY83" s="40" t="s">
        <v>88</v>
      </c>
      <c r="BE83" s="91">
        <f>IF($N$83="základní",$J$83,0)</f>
        <v>0</v>
      </c>
      <c r="BF83" s="91">
        <f>IF($N$83="snížená",$J$83,0)</f>
        <v>0</v>
      </c>
      <c r="BG83" s="91">
        <f>IF($N$83="zákl. přenesená",$J$83,0)</f>
        <v>0</v>
      </c>
      <c r="BH83" s="91">
        <f>IF($N$83="sníž. přenesená",$J$83,0)</f>
        <v>0</v>
      </c>
      <c r="BI83" s="91">
        <f>IF($N$83="nulová",$J$83,0)</f>
        <v>0</v>
      </c>
      <c r="BJ83" s="40" t="s">
        <v>37</v>
      </c>
      <c r="BK83" s="91">
        <f>ROUND($I$83*$H$83,2)</f>
        <v>0</v>
      </c>
      <c r="BL83" s="40" t="s">
        <v>485</v>
      </c>
      <c r="BM83" s="40" t="s">
        <v>1746</v>
      </c>
    </row>
    <row r="84" spans="2:65" s="6" customFormat="1" ht="15.75" customHeight="1">
      <c r="B84" s="16"/>
      <c r="C84" s="84" t="s">
        <v>94</v>
      </c>
      <c r="D84" s="84" t="s">
        <v>90</v>
      </c>
      <c r="E84" s="82" t="s">
        <v>1747</v>
      </c>
      <c r="F84" s="83" t="s">
        <v>1748</v>
      </c>
      <c r="G84" s="84" t="s">
        <v>209</v>
      </c>
      <c r="H84" s="85">
        <v>1</v>
      </c>
      <c r="I84" s="86"/>
      <c r="J84" s="86">
        <f>ROUND($I$84*$H$84,2)</f>
        <v>0</v>
      </c>
      <c r="K84" s="83"/>
      <c r="L84" s="16"/>
      <c r="M84" s="87"/>
      <c r="N84" s="88" t="s">
        <v>25</v>
      </c>
      <c r="O84" s="89">
        <v>0</v>
      </c>
      <c r="P84" s="89">
        <f>$O$84*$H$84</f>
        <v>0</v>
      </c>
      <c r="Q84" s="89">
        <v>0</v>
      </c>
      <c r="R84" s="89">
        <f>$Q$84*$H$84</f>
        <v>0</v>
      </c>
      <c r="S84" s="89">
        <v>0</v>
      </c>
      <c r="T84" s="90">
        <f>$S$84*$H$84</f>
        <v>0</v>
      </c>
      <c r="AR84" s="40" t="s">
        <v>485</v>
      </c>
      <c r="AT84" s="40" t="s">
        <v>90</v>
      </c>
      <c r="AU84" s="40" t="s">
        <v>38</v>
      </c>
      <c r="AY84" s="40" t="s">
        <v>88</v>
      </c>
      <c r="BE84" s="91">
        <f>IF($N$84="základní",$J$84,0)</f>
        <v>0</v>
      </c>
      <c r="BF84" s="91">
        <f>IF($N$84="snížená",$J$84,0)</f>
        <v>0</v>
      </c>
      <c r="BG84" s="91">
        <f>IF($N$84="zákl. přenesená",$J$84,0)</f>
        <v>0</v>
      </c>
      <c r="BH84" s="91">
        <f>IF($N$84="sníž. přenesená",$J$84,0)</f>
        <v>0</v>
      </c>
      <c r="BI84" s="91">
        <f>IF($N$84="nulová",$J$84,0)</f>
        <v>0</v>
      </c>
      <c r="BJ84" s="40" t="s">
        <v>37</v>
      </c>
      <c r="BK84" s="91">
        <f>ROUND($I$84*$H$84,2)</f>
        <v>0</v>
      </c>
      <c r="BL84" s="40" t="s">
        <v>485</v>
      </c>
      <c r="BM84" s="40" t="s">
        <v>1749</v>
      </c>
    </row>
    <row r="85" spans="2:65" s="6" customFormat="1" ht="15.75" customHeight="1">
      <c r="B85" s="16"/>
      <c r="C85" s="84" t="s">
        <v>107</v>
      </c>
      <c r="D85" s="84" t="s">
        <v>90</v>
      </c>
      <c r="E85" s="82" t="s">
        <v>1750</v>
      </c>
      <c r="F85" s="83" t="s">
        <v>1751</v>
      </c>
      <c r="G85" s="84" t="s">
        <v>209</v>
      </c>
      <c r="H85" s="85">
        <v>1</v>
      </c>
      <c r="I85" s="86"/>
      <c r="J85" s="86">
        <f>ROUND($I$85*$H$85,2)</f>
        <v>0</v>
      </c>
      <c r="K85" s="83"/>
      <c r="L85" s="16"/>
      <c r="M85" s="87"/>
      <c r="N85" s="88" t="s">
        <v>25</v>
      </c>
      <c r="O85" s="89">
        <v>0</v>
      </c>
      <c r="P85" s="89">
        <f>$O$85*$H$85</f>
        <v>0</v>
      </c>
      <c r="Q85" s="89">
        <v>0</v>
      </c>
      <c r="R85" s="89">
        <f>$Q$85*$H$85</f>
        <v>0</v>
      </c>
      <c r="S85" s="89">
        <v>0</v>
      </c>
      <c r="T85" s="90">
        <f>$S$85*$H$85</f>
        <v>0</v>
      </c>
      <c r="AR85" s="40" t="s">
        <v>485</v>
      </c>
      <c r="AT85" s="40" t="s">
        <v>90</v>
      </c>
      <c r="AU85" s="40" t="s">
        <v>38</v>
      </c>
      <c r="AY85" s="40" t="s">
        <v>88</v>
      </c>
      <c r="BE85" s="91">
        <f>IF($N$85="základní",$J$85,0)</f>
        <v>0</v>
      </c>
      <c r="BF85" s="91">
        <f>IF($N$85="snížená",$J$85,0)</f>
        <v>0</v>
      </c>
      <c r="BG85" s="91">
        <f>IF($N$85="zákl. přenesená",$J$85,0)</f>
        <v>0</v>
      </c>
      <c r="BH85" s="91">
        <f>IF($N$85="sníž. přenesená",$J$85,0)</f>
        <v>0</v>
      </c>
      <c r="BI85" s="91">
        <f>IF($N$85="nulová",$J$85,0)</f>
        <v>0</v>
      </c>
      <c r="BJ85" s="40" t="s">
        <v>37</v>
      </c>
      <c r="BK85" s="91">
        <f>ROUND($I$85*$H$85,2)</f>
        <v>0</v>
      </c>
      <c r="BL85" s="40" t="s">
        <v>485</v>
      </c>
      <c r="BM85" s="40" t="s">
        <v>1752</v>
      </c>
    </row>
    <row r="86" spans="2:65" s="6" customFormat="1" ht="15.75" customHeight="1">
      <c r="B86" s="16"/>
      <c r="C86" s="84" t="s">
        <v>109</v>
      </c>
      <c r="D86" s="84" t="s">
        <v>90</v>
      </c>
      <c r="E86" s="82" t="s">
        <v>1753</v>
      </c>
      <c r="F86" s="83" t="s">
        <v>1754</v>
      </c>
      <c r="G86" s="84" t="s">
        <v>209</v>
      </c>
      <c r="H86" s="85">
        <v>1</v>
      </c>
      <c r="I86" s="86"/>
      <c r="J86" s="86">
        <f>ROUND($I$86*$H$86,2)</f>
        <v>0</v>
      </c>
      <c r="K86" s="83"/>
      <c r="L86" s="16"/>
      <c r="M86" s="87"/>
      <c r="N86" s="88" t="s">
        <v>25</v>
      </c>
      <c r="O86" s="89">
        <v>0</v>
      </c>
      <c r="P86" s="89">
        <f>$O$86*$H$86</f>
        <v>0</v>
      </c>
      <c r="Q86" s="89">
        <v>0</v>
      </c>
      <c r="R86" s="89">
        <f>$Q$86*$H$86</f>
        <v>0</v>
      </c>
      <c r="S86" s="89">
        <v>0</v>
      </c>
      <c r="T86" s="90">
        <f>$S$86*$H$86</f>
        <v>0</v>
      </c>
      <c r="AR86" s="40" t="s">
        <v>485</v>
      </c>
      <c r="AT86" s="40" t="s">
        <v>90</v>
      </c>
      <c r="AU86" s="40" t="s">
        <v>38</v>
      </c>
      <c r="AY86" s="40" t="s">
        <v>88</v>
      </c>
      <c r="BE86" s="91">
        <f>IF($N$86="základní",$J$86,0)</f>
        <v>0</v>
      </c>
      <c r="BF86" s="91">
        <f>IF($N$86="snížená",$J$86,0)</f>
        <v>0</v>
      </c>
      <c r="BG86" s="91">
        <f>IF($N$86="zákl. přenesená",$J$86,0)</f>
        <v>0</v>
      </c>
      <c r="BH86" s="91">
        <f>IF($N$86="sníž. přenesená",$J$86,0)</f>
        <v>0</v>
      </c>
      <c r="BI86" s="91">
        <f>IF($N$86="nulová",$J$86,0)</f>
        <v>0</v>
      </c>
      <c r="BJ86" s="40" t="s">
        <v>37</v>
      </c>
      <c r="BK86" s="91">
        <f>ROUND($I$86*$H$86,2)</f>
        <v>0</v>
      </c>
      <c r="BL86" s="40" t="s">
        <v>485</v>
      </c>
      <c r="BM86" s="40" t="s">
        <v>1755</v>
      </c>
    </row>
    <row r="87" spans="2:65" s="6" customFormat="1" ht="15.75" customHeight="1">
      <c r="B87" s="16"/>
      <c r="C87" s="84" t="s">
        <v>111</v>
      </c>
      <c r="D87" s="84" t="s">
        <v>90</v>
      </c>
      <c r="E87" s="82" t="s">
        <v>1756</v>
      </c>
      <c r="F87" s="83" t="s">
        <v>1757</v>
      </c>
      <c r="G87" s="84" t="s">
        <v>209</v>
      </c>
      <c r="H87" s="85">
        <v>1</v>
      </c>
      <c r="I87" s="86"/>
      <c r="J87" s="86">
        <f>ROUND($I$87*$H$87,2)</f>
        <v>0</v>
      </c>
      <c r="K87" s="83"/>
      <c r="L87" s="16"/>
      <c r="M87" s="87"/>
      <c r="N87" s="88" t="s">
        <v>25</v>
      </c>
      <c r="O87" s="89">
        <v>0</v>
      </c>
      <c r="P87" s="89">
        <f>$O$87*$H$87</f>
        <v>0</v>
      </c>
      <c r="Q87" s="89">
        <v>0</v>
      </c>
      <c r="R87" s="89">
        <f>$Q$87*$H$87</f>
        <v>0</v>
      </c>
      <c r="S87" s="89">
        <v>0</v>
      </c>
      <c r="T87" s="90">
        <f>$S$87*$H$87</f>
        <v>0</v>
      </c>
      <c r="AR87" s="40" t="s">
        <v>485</v>
      </c>
      <c r="AT87" s="40" t="s">
        <v>90</v>
      </c>
      <c r="AU87" s="40" t="s">
        <v>38</v>
      </c>
      <c r="AY87" s="40" t="s">
        <v>88</v>
      </c>
      <c r="BE87" s="91">
        <f>IF($N$87="základní",$J$87,0)</f>
        <v>0</v>
      </c>
      <c r="BF87" s="91">
        <f>IF($N$87="snížená",$J$87,0)</f>
        <v>0</v>
      </c>
      <c r="BG87" s="91">
        <f>IF($N$87="zákl. přenesená",$J$87,0)</f>
        <v>0</v>
      </c>
      <c r="BH87" s="91">
        <f>IF($N$87="sníž. přenesená",$J$87,0)</f>
        <v>0</v>
      </c>
      <c r="BI87" s="91">
        <f>IF($N$87="nulová",$J$87,0)</f>
        <v>0</v>
      </c>
      <c r="BJ87" s="40" t="s">
        <v>37</v>
      </c>
      <c r="BK87" s="91">
        <f>ROUND($I$87*$H$87,2)</f>
        <v>0</v>
      </c>
      <c r="BL87" s="40" t="s">
        <v>485</v>
      </c>
      <c r="BM87" s="40" t="s">
        <v>1758</v>
      </c>
    </row>
    <row r="88" spans="2:65" s="6" customFormat="1" ht="15.75" customHeight="1">
      <c r="B88" s="16"/>
      <c r="C88" s="84" t="s">
        <v>103</v>
      </c>
      <c r="D88" s="84" t="s">
        <v>90</v>
      </c>
      <c r="E88" s="82" t="s">
        <v>1759</v>
      </c>
      <c r="F88" s="83" t="s">
        <v>1760</v>
      </c>
      <c r="G88" s="84" t="s">
        <v>209</v>
      </c>
      <c r="H88" s="85">
        <v>1</v>
      </c>
      <c r="I88" s="86"/>
      <c r="J88" s="86">
        <f>ROUND($I$88*$H$88,2)</f>
        <v>0</v>
      </c>
      <c r="K88" s="83"/>
      <c r="L88" s="16"/>
      <c r="M88" s="87"/>
      <c r="N88" s="88" t="s">
        <v>25</v>
      </c>
      <c r="O88" s="89">
        <v>0</v>
      </c>
      <c r="P88" s="89">
        <f>$O$88*$H$88</f>
        <v>0</v>
      </c>
      <c r="Q88" s="89">
        <v>0</v>
      </c>
      <c r="R88" s="89">
        <f>$Q$88*$H$88</f>
        <v>0</v>
      </c>
      <c r="S88" s="89">
        <v>0</v>
      </c>
      <c r="T88" s="90">
        <f>$S$88*$H$88</f>
        <v>0</v>
      </c>
      <c r="AR88" s="40" t="s">
        <v>485</v>
      </c>
      <c r="AT88" s="40" t="s">
        <v>90</v>
      </c>
      <c r="AU88" s="40" t="s">
        <v>38</v>
      </c>
      <c r="AY88" s="40" t="s">
        <v>88</v>
      </c>
      <c r="BE88" s="91">
        <f>IF($N$88="základní",$J$88,0)</f>
        <v>0</v>
      </c>
      <c r="BF88" s="91">
        <f>IF($N$88="snížená",$J$88,0)</f>
        <v>0</v>
      </c>
      <c r="BG88" s="91">
        <f>IF($N$88="zákl. přenesená",$J$88,0)</f>
        <v>0</v>
      </c>
      <c r="BH88" s="91">
        <f>IF($N$88="sníž. přenesená",$J$88,0)</f>
        <v>0</v>
      </c>
      <c r="BI88" s="91">
        <f>IF($N$88="nulová",$J$88,0)</f>
        <v>0</v>
      </c>
      <c r="BJ88" s="40" t="s">
        <v>37</v>
      </c>
      <c r="BK88" s="91">
        <f>ROUND($I$88*$H$88,2)</f>
        <v>0</v>
      </c>
      <c r="BL88" s="40" t="s">
        <v>485</v>
      </c>
      <c r="BM88" s="40" t="s">
        <v>1761</v>
      </c>
    </row>
    <row r="89" spans="2:65" s="6" customFormat="1" ht="39" customHeight="1">
      <c r="B89" s="16"/>
      <c r="C89" s="84" t="s">
        <v>112</v>
      </c>
      <c r="D89" s="84" t="s">
        <v>90</v>
      </c>
      <c r="E89" s="82" t="s">
        <v>1762</v>
      </c>
      <c r="F89" s="83" t="s">
        <v>1763</v>
      </c>
      <c r="G89" s="84" t="s">
        <v>209</v>
      </c>
      <c r="H89" s="85">
        <v>1</v>
      </c>
      <c r="I89" s="86"/>
      <c r="J89" s="86">
        <f>ROUND($I$89*$H$89,2)</f>
        <v>0</v>
      </c>
      <c r="K89" s="83"/>
      <c r="L89" s="16"/>
      <c r="M89" s="87"/>
      <c r="N89" s="88" t="s">
        <v>25</v>
      </c>
      <c r="O89" s="89">
        <v>0</v>
      </c>
      <c r="P89" s="89">
        <f>$O$89*$H$89</f>
        <v>0</v>
      </c>
      <c r="Q89" s="89">
        <v>0</v>
      </c>
      <c r="R89" s="89">
        <f>$Q$89*$H$89</f>
        <v>0</v>
      </c>
      <c r="S89" s="89">
        <v>0</v>
      </c>
      <c r="T89" s="90">
        <f>$S$89*$H$89</f>
        <v>0</v>
      </c>
      <c r="AR89" s="40" t="s">
        <v>485</v>
      </c>
      <c r="AT89" s="40" t="s">
        <v>90</v>
      </c>
      <c r="AU89" s="40" t="s">
        <v>38</v>
      </c>
      <c r="AY89" s="40" t="s">
        <v>88</v>
      </c>
      <c r="BE89" s="91">
        <f>IF($N$89="základní",$J$89,0)</f>
        <v>0</v>
      </c>
      <c r="BF89" s="91">
        <f>IF($N$89="snížená",$J$89,0)</f>
        <v>0</v>
      </c>
      <c r="BG89" s="91">
        <f>IF($N$89="zákl. přenesená",$J$89,0)</f>
        <v>0</v>
      </c>
      <c r="BH89" s="91">
        <f>IF($N$89="sníž. přenesená",$J$89,0)</f>
        <v>0</v>
      </c>
      <c r="BI89" s="91">
        <f>IF($N$89="nulová",$J$89,0)</f>
        <v>0</v>
      </c>
      <c r="BJ89" s="40" t="s">
        <v>37</v>
      </c>
      <c r="BK89" s="91">
        <f>ROUND($I$89*$H$89,2)</f>
        <v>0</v>
      </c>
      <c r="BL89" s="40" t="s">
        <v>485</v>
      </c>
      <c r="BM89" s="40" t="s">
        <v>1764</v>
      </c>
    </row>
    <row r="90" spans="2:65" s="6" customFormat="1" ht="39" customHeight="1">
      <c r="B90" s="16"/>
      <c r="C90" s="84" t="s">
        <v>114</v>
      </c>
      <c r="D90" s="84" t="s">
        <v>90</v>
      </c>
      <c r="E90" s="82" t="s">
        <v>1765</v>
      </c>
      <c r="F90" s="83" t="s">
        <v>1766</v>
      </c>
      <c r="G90" s="84" t="s">
        <v>209</v>
      </c>
      <c r="H90" s="85">
        <v>1</v>
      </c>
      <c r="I90" s="86"/>
      <c r="J90" s="86">
        <f>ROUND($I$90*$H$90,2)</f>
        <v>0</v>
      </c>
      <c r="K90" s="83"/>
      <c r="L90" s="16"/>
      <c r="M90" s="87"/>
      <c r="N90" s="88" t="s">
        <v>25</v>
      </c>
      <c r="O90" s="89">
        <v>0</v>
      </c>
      <c r="P90" s="89">
        <f>$O$90*$H$90</f>
        <v>0</v>
      </c>
      <c r="Q90" s="89">
        <v>0</v>
      </c>
      <c r="R90" s="89">
        <f>$Q$90*$H$90</f>
        <v>0</v>
      </c>
      <c r="S90" s="89">
        <v>0</v>
      </c>
      <c r="T90" s="90">
        <f>$S$90*$H$90</f>
        <v>0</v>
      </c>
      <c r="AR90" s="40" t="s">
        <v>485</v>
      </c>
      <c r="AT90" s="40" t="s">
        <v>90</v>
      </c>
      <c r="AU90" s="40" t="s">
        <v>38</v>
      </c>
      <c r="AY90" s="40" t="s">
        <v>88</v>
      </c>
      <c r="BE90" s="91">
        <f>IF($N$90="základní",$J$90,0)</f>
        <v>0</v>
      </c>
      <c r="BF90" s="91">
        <f>IF($N$90="snížená",$J$90,0)</f>
        <v>0</v>
      </c>
      <c r="BG90" s="91">
        <f>IF($N$90="zákl. přenesená",$J$90,0)</f>
        <v>0</v>
      </c>
      <c r="BH90" s="91">
        <f>IF($N$90="sníž. přenesená",$J$90,0)</f>
        <v>0</v>
      </c>
      <c r="BI90" s="91">
        <f>IF($N$90="nulová",$J$90,0)</f>
        <v>0</v>
      </c>
      <c r="BJ90" s="40" t="s">
        <v>37</v>
      </c>
      <c r="BK90" s="91">
        <f>ROUND($I$90*$H$90,2)</f>
        <v>0</v>
      </c>
      <c r="BL90" s="40" t="s">
        <v>485</v>
      </c>
      <c r="BM90" s="40" t="s">
        <v>1767</v>
      </c>
    </row>
    <row r="91" spans="2:65" s="6" customFormat="1" ht="15.75" customHeight="1">
      <c r="B91" s="16"/>
      <c r="C91" s="84" t="s">
        <v>116</v>
      </c>
      <c r="D91" s="84" t="s">
        <v>90</v>
      </c>
      <c r="E91" s="82" t="s">
        <v>1768</v>
      </c>
      <c r="F91" s="83" t="s">
        <v>1769</v>
      </c>
      <c r="G91" s="84" t="s">
        <v>209</v>
      </c>
      <c r="H91" s="85">
        <v>1</v>
      </c>
      <c r="I91" s="86"/>
      <c r="J91" s="86">
        <f>ROUND($I$91*$H$91,2)</f>
        <v>0</v>
      </c>
      <c r="K91" s="83"/>
      <c r="L91" s="16"/>
      <c r="M91" s="87"/>
      <c r="N91" s="88" t="s">
        <v>25</v>
      </c>
      <c r="O91" s="89">
        <v>0</v>
      </c>
      <c r="P91" s="89">
        <f>$O$91*$H$91</f>
        <v>0</v>
      </c>
      <c r="Q91" s="89">
        <v>0</v>
      </c>
      <c r="R91" s="89">
        <f>$Q$91*$H$91</f>
        <v>0</v>
      </c>
      <c r="S91" s="89">
        <v>0</v>
      </c>
      <c r="T91" s="90">
        <f>$S$91*$H$91</f>
        <v>0</v>
      </c>
      <c r="AR91" s="40" t="s">
        <v>485</v>
      </c>
      <c r="AT91" s="40" t="s">
        <v>90</v>
      </c>
      <c r="AU91" s="40" t="s">
        <v>38</v>
      </c>
      <c r="AY91" s="40" t="s">
        <v>88</v>
      </c>
      <c r="BE91" s="91">
        <f>IF($N$91="základní",$J$91,0)</f>
        <v>0</v>
      </c>
      <c r="BF91" s="91">
        <f>IF($N$91="snížená",$J$91,0)</f>
        <v>0</v>
      </c>
      <c r="BG91" s="91">
        <f>IF($N$91="zákl. přenesená",$J$91,0)</f>
        <v>0</v>
      </c>
      <c r="BH91" s="91">
        <f>IF($N$91="sníž. přenesená",$J$91,0)</f>
        <v>0</v>
      </c>
      <c r="BI91" s="91">
        <f>IF($N$91="nulová",$J$91,0)</f>
        <v>0</v>
      </c>
      <c r="BJ91" s="40" t="s">
        <v>37</v>
      </c>
      <c r="BK91" s="91">
        <f>ROUND($I$91*$H$91,2)</f>
        <v>0</v>
      </c>
      <c r="BL91" s="40" t="s">
        <v>485</v>
      </c>
      <c r="BM91" s="40" t="s">
        <v>1770</v>
      </c>
    </row>
    <row r="92" spans="2:65" s="6" customFormat="1" ht="15.75" customHeight="1">
      <c r="B92" s="16"/>
      <c r="C92" s="84" t="s">
        <v>119</v>
      </c>
      <c r="D92" s="84" t="s">
        <v>90</v>
      </c>
      <c r="E92" s="82" t="s">
        <v>1771</v>
      </c>
      <c r="F92" s="83" t="s">
        <v>1772</v>
      </c>
      <c r="G92" s="84" t="s">
        <v>209</v>
      </c>
      <c r="H92" s="85">
        <v>1</v>
      </c>
      <c r="I92" s="86"/>
      <c r="J92" s="86">
        <f>ROUND($I$92*$H$92,2)</f>
        <v>0</v>
      </c>
      <c r="K92" s="83"/>
      <c r="L92" s="16"/>
      <c r="M92" s="87"/>
      <c r="N92" s="88" t="s">
        <v>25</v>
      </c>
      <c r="O92" s="89">
        <v>0</v>
      </c>
      <c r="P92" s="89">
        <f>$O$92*$H$92</f>
        <v>0</v>
      </c>
      <c r="Q92" s="89">
        <v>0</v>
      </c>
      <c r="R92" s="89">
        <f>$Q$92*$H$92</f>
        <v>0</v>
      </c>
      <c r="S92" s="89">
        <v>0</v>
      </c>
      <c r="T92" s="90">
        <f>$S$92*$H$92</f>
        <v>0</v>
      </c>
      <c r="AR92" s="40" t="s">
        <v>485</v>
      </c>
      <c r="AT92" s="40" t="s">
        <v>90</v>
      </c>
      <c r="AU92" s="40" t="s">
        <v>38</v>
      </c>
      <c r="AY92" s="40" t="s">
        <v>88</v>
      </c>
      <c r="BE92" s="91">
        <f>IF($N$92="základní",$J$92,0)</f>
        <v>0</v>
      </c>
      <c r="BF92" s="91">
        <f>IF($N$92="snížená",$J$92,0)</f>
        <v>0</v>
      </c>
      <c r="BG92" s="91">
        <f>IF($N$92="zákl. přenesená",$J$92,0)</f>
        <v>0</v>
      </c>
      <c r="BH92" s="91">
        <f>IF($N$92="sníž. přenesená",$J$92,0)</f>
        <v>0</v>
      </c>
      <c r="BI92" s="91">
        <f>IF($N$92="nulová",$J$92,0)</f>
        <v>0</v>
      </c>
      <c r="BJ92" s="40" t="s">
        <v>37</v>
      </c>
      <c r="BK92" s="91">
        <f>ROUND($I$92*$H$92,2)</f>
        <v>0</v>
      </c>
      <c r="BL92" s="40" t="s">
        <v>485</v>
      </c>
      <c r="BM92" s="40" t="s">
        <v>1773</v>
      </c>
    </row>
    <row r="93" spans="2:65" s="6" customFormat="1" ht="27" customHeight="1">
      <c r="B93" s="16"/>
      <c r="C93" s="84" t="s">
        <v>122</v>
      </c>
      <c r="D93" s="84" t="s">
        <v>90</v>
      </c>
      <c r="E93" s="82" t="s">
        <v>1774</v>
      </c>
      <c r="F93" s="83" t="s">
        <v>1775</v>
      </c>
      <c r="G93" s="84" t="s">
        <v>209</v>
      </c>
      <c r="H93" s="85">
        <v>1</v>
      </c>
      <c r="I93" s="86"/>
      <c r="J93" s="86">
        <f>ROUND($I$93*$H$93,2)</f>
        <v>0</v>
      </c>
      <c r="K93" s="83"/>
      <c r="L93" s="16"/>
      <c r="M93" s="87"/>
      <c r="N93" s="88" t="s">
        <v>25</v>
      </c>
      <c r="O93" s="89">
        <v>0</v>
      </c>
      <c r="P93" s="89">
        <f>$O$93*$H$93</f>
        <v>0</v>
      </c>
      <c r="Q93" s="89">
        <v>0</v>
      </c>
      <c r="R93" s="89">
        <f>$Q$93*$H$93</f>
        <v>0</v>
      </c>
      <c r="S93" s="89">
        <v>0</v>
      </c>
      <c r="T93" s="90">
        <f>$S$93*$H$93</f>
        <v>0</v>
      </c>
      <c r="AR93" s="40" t="s">
        <v>485</v>
      </c>
      <c r="AT93" s="40" t="s">
        <v>90</v>
      </c>
      <c r="AU93" s="40" t="s">
        <v>38</v>
      </c>
      <c r="AY93" s="40" t="s">
        <v>88</v>
      </c>
      <c r="BE93" s="91">
        <f>IF($N$93="základní",$J$93,0)</f>
        <v>0</v>
      </c>
      <c r="BF93" s="91">
        <f>IF($N$93="snížená",$J$93,0)</f>
        <v>0</v>
      </c>
      <c r="BG93" s="91">
        <f>IF($N$93="zákl. přenesená",$J$93,0)</f>
        <v>0</v>
      </c>
      <c r="BH93" s="91">
        <f>IF($N$93="sníž. přenesená",$J$93,0)</f>
        <v>0</v>
      </c>
      <c r="BI93" s="91">
        <f>IF($N$93="nulová",$J$93,0)</f>
        <v>0</v>
      </c>
      <c r="BJ93" s="40" t="s">
        <v>37</v>
      </c>
      <c r="BK93" s="91">
        <f>ROUND($I$93*$H$93,2)</f>
        <v>0</v>
      </c>
      <c r="BL93" s="40" t="s">
        <v>485</v>
      </c>
      <c r="BM93" s="40" t="s">
        <v>1776</v>
      </c>
    </row>
    <row r="94" spans="2:65" s="6" customFormat="1" ht="27" customHeight="1">
      <c r="B94" s="16"/>
      <c r="C94" s="84" t="s">
        <v>126</v>
      </c>
      <c r="D94" s="84" t="s">
        <v>90</v>
      </c>
      <c r="E94" s="82" t="s">
        <v>1777</v>
      </c>
      <c r="F94" s="83" t="s">
        <v>1778</v>
      </c>
      <c r="G94" s="84" t="s">
        <v>209</v>
      </c>
      <c r="H94" s="85">
        <v>1</v>
      </c>
      <c r="I94" s="86"/>
      <c r="J94" s="86">
        <f>ROUND($I$94*$H$94,2)</f>
        <v>0</v>
      </c>
      <c r="K94" s="83"/>
      <c r="L94" s="16"/>
      <c r="M94" s="87"/>
      <c r="N94" s="88" t="s">
        <v>25</v>
      </c>
      <c r="O94" s="89">
        <v>0</v>
      </c>
      <c r="P94" s="89">
        <f>$O$94*$H$94</f>
        <v>0</v>
      </c>
      <c r="Q94" s="89">
        <v>0</v>
      </c>
      <c r="R94" s="89">
        <f>$Q$94*$H$94</f>
        <v>0</v>
      </c>
      <c r="S94" s="89">
        <v>0</v>
      </c>
      <c r="T94" s="90">
        <f>$S$94*$H$94</f>
        <v>0</v>
      </c>
      <c r="AR94" s="40" t="s">
        <v>485</v>
      </c>
      <c r="AT94" s="40" t="s">
        <v>90</v>
      </c>
      <c r="AU94" s="40" t="s">
        <v>38</v>
      </c>
      <c r="AY94" s="40" t="s">
        <v>88</v>
      </c>
      <c r="BE94" s="91">
        <f>IF($N$94="základní",$J$94,0)</f>
        <v>0</v>
      </c>
      <c r="BF94" s="91">
        <f>IF($N$94="snížená",$J$94,0)</f>
        <v>0</v>
      </c>
      <c r="BG94" s="91">
        <f>IF($N$94="zákl. přenesená",$J$94,0)</f>
        <v>0</v>
      </c>
      <c r="BH94" s="91">
        <f>IF($N$94="sníž. přenesená",$J$94,0)</f>
        <v>0</v>
      </c>
      <c r="BI94" s="91">
        <f>IF($N$94="nulová",$J$94,0)</f>
        <v>0</v>
      </c>
      <c r="BJ94" s="40" t="s">
        <v>37</v>
      </c>
      <c r="BK94" s="91">
        <f>ROUND($I$94*$H$94,2)</f>
        <v>0</v>
      </c>
      <c r="BL94" s="40" t="s">
        <v>485</v>
      </c>
      <c r="BM94" s="40" t="s">
        <v>1779</v>
      </c>
    </row>
    <row r="95" spans="2:65" s="6" customFormat="1" ht="27" customHeight="1">
      <c r="B95" s="16"/>
      <c r="C95" s="84" t="s">
        <v>4</v>
      </c>
      <c r="D95" s="84" t="s">
        <v>90</v>
      </c>
      <c r="E95" s="82" t="s">
        <v>1780</v>
      </c>
      <c r="F95" s="83" t="s">
        <v>1781</v>
      </c>
      <c r="G95" s="84" t="s">
        <v>209</v>
      </c>
      <c r="H95" s="85">
        <v>1</v>
      </c>
      <c r="I95" s="86"/>
      <c r="J95" s="86">
        <f>ROUND($I$95*$H$95,2)</f>
        <v>0</v>
      </c>
      <c r="K95" s="83"/>
      <c r="L95" s="16"/>
      <c r="M95" s="87"/>
      <c r="N95" s="88" t="s">
        <v>25</v>
      </c>
      <c r="O95" s="89">
        <v>0</v>
      </c>
      <c r="P95" s="89">
        <f>$O$95*$H$95</f>
        <v>0</v>
      </c>
      <c r="Q95" s="89">
        <v>0</v>
      </c>
      <c r="R95" s="89">
        <f>$Q$95*$H$95</f>
        <v>0</v>
      </c>
      <c r="S95" s="89">
        <v>0</v>
      </c>
      <c r="T95" s="90">
        <f>$S$95*$H$95</f>
        <v>0</v>
      </c>
      <c r="AR95" s="40" t="s">
        <v>485</v>
      </c>
      <c r="AT95" s="40" t="s">
        <v>90</v>
      </c>
      <c r="AU95" s="40" t="s">
        <v>38</v>
      </c>
      <c r="AY95" s="40" t="s">
        <v>88</v>
      </c>
      <c r="BE95" s="91">
        <f>IF($N$95="základní",$J$95,0)</f>
        <v>0</v>
      </c>
      <c r="BF95" s="91">
        <f>IF($N$95="snížená",$J$95,0)</f>
        <v>0</v>
      </c>
      <c r="BG95" s="91">
        <f>IF($N$95="zákl. přenesená",$J$95,0)</f>
        <v>0</v>
      </c>
      <c r="BH95" s="91">
        <f>IF($N$95="sníž. přenesená",$J$95,0)</f>
        <v>0</v>
      </c>
      <c r="BI95" s="91">
        <f>IF($N$95="nulová",$J$95,0)</f>
        <v>0</v>
      </c>
      <c r="BJ95" s="40" t="s">
        <v>37</v>
      </c>
      <c r="BK95" s="91">
        <f>ROUND($I$95*$H$95,2)</f>
        <v>0</v>
      </c>
      <c r="BL95" s="40" t="s">
        <v>485</v>
      </c>
      <c r="BM95" s="40" t="s">
        <v>1782</v>
      </c>
    </row>
    <row r="96" spans="2:65" s="6" customFormat="1" ht="27" customHeight="1">
      <c r="B96" s="16"/>
      <c r="C96" s="84" t="s">
        <v>129</v>
      </c>
      <c r="D96" s="84" t="s">
        <v>90</v>
      </c>
      <c r="E96" s="82" t="s">
        <v>1783</v>
      </c>
      <c r="F96" s="83" t="s">
        <v>1784</v>
      </c>
      <c r="G96" s="84" t="s">
        <v>209</v>
      </c>
      <c r="H96" s="85">
        <v>1</v>
      </c>
      <c r="I96" s="86"/>
      <c r="J96" s="86">
        <f>ROUND($I$96*$H$96,2)</f>
        <v>0</v>
      </c>
      <c r="K96" s="83"/>
      <c r="L96" s="16"/>
      <c r="M96" s="87"/>
      <c r="N96" s="88" t="s">
        <v>25</v>
      </c>
      <c r="O96" s="89">
        <v>0</v>
      </c>
      <c r="P96" s="89">
        <f>$O$96*$H$96</f>
        <v>0</v>
      </c>
      <c r="Q96" s="89">
        <v>0</v>
      </c>
      <c r="R96" s="89">
        <f>$Q$96*$H$96</f>
        <v>0</v>
      </c>
      <c r="S96" s="89">
        <v>0</v>
      </c>
      <c r="T96" s="90">
        <f>$S$96*$H$96</f>
        <v>0</v>
      </c>
      <c r="AR96" s="40" t="s">
        <v>485</v>
      </c>
      <c r="AT96" s="40" t="s">
        <v>90</v>
      </c>
      <c r="AU96" s="40" t="s">
        <v>38</v>
      </c>
      <c r="AY96" s="40" t="s">
        <v>88</v>
      </c>
      <c r="BE96" s="91">
        <f>IF($N$96="základní",$J$96,0)</f>
        <v>0</v>
      </c>
      <c r="BF96" s="91">
        <f>IF($N$96="snížená",$J$96,0)</f>
        <v>0</v>
      </c>
      <c r="BG96" s="91">
        <f>IF($N$96="zákl. přenesená",$J$96,0)</f>
        <v>0</v>
      </c>
      <c r="BH96" s="91">
        <f>IF($N$96="sníž. přenesená",$J$96,0)</f>
        <v>0</v>
      </c>
      <c r="BI96" s="91">
        <f>IF($N$96="nulová",$J$96,0)</f>
        <v>0</v>
      </c>
      <c r="BJ96" s="40" t="s">
        <v>37</v>
      </c>
      <c r="BK96" s="91">
        <f>ROUND($I$96*$H$96,2)</f>
        <v>0</v>
      </c>
      <c r="BL96" s="40" t="s">
        <v>485</v>
      </c>
      <c r="BM96" s="40" t="s">
        <v>1785</v>
      </c>
    </row>
    <row r="97" spans="2:65" s="6" customFormat="1" ht="15.75" customHeight="1">
      <c r="B97" s="16"/>
      <c r="C97" s="84" t="s">
        <v>130</v>
      </c>
      <c r="D97" s="84" t="s">
        <v>90</v>
      </c>
      <c r="E97" s="82" t="s">
        <v>1786</v>
      </c>
      <c r="F97" s="83" t="s">
        <v>1787</v>
      </c>
      <c r="G97" s="84" t="s">
        <v>209</v>
      </c>
      <c r="H97" s="85">
        <v>1</v>
      </c>
      <c r="I97" s="86"/>
      <c r="J97" s="86">
        <f>ROUND($I$97*$H$97,2)</f>
        <v>0</v>
      </c>
      <c r="K97" s="83"/>
      <c r="L97" s="16"/>
      <c r="M97" s="87"/>
      <c r="N97" s="113" t="s">
        <v>25</v>
      </c>
      <c r="O97" s="114">
        <v>0</v>
      </c>
      <c r="P97" s="114">
        <f>$O$97*$H$97</f>
        <v>0</v>
      </c>
      <c r="Q97" s="114">
        <v>0</v>
      </c>
      <c r="R97" s="114">
        <f>$Q$97*$H$97</f>
        <v>0</v>
      </c>
      <c r="S97" s="114">
        <v>0</v>
      </c>
      <c r="T97" s="115">
        <f>$S$97*$H$97</f>
        <v>0</v>
      </c>
      <c r="AR97" s="40" t="s">
        <v>485</v>
      </c>
      <c r="AT97" s="40" t="s">
        <v>90</v>
      </c>
      <c r="AU97" s="40" t="s">
        <v>38</v>
      </c>
      <c r="AY97" s="40" t="s">
        <v>88</v>
      </c>
      <c r="BE97" s="91">
        <f>IF($N$97="základní",$J$97,0)</f>
        <v>0</v>
      </c>
      <c r="BF97" s="91">
        <f>IF($N$97="snížená",$J$97,0)</f>
        <v>0</v>
      </c>
      <c r="BG97" s="91">
        <f>IF($N$97="zákl. přenesená",$J$97,0)</f>
        <v>0</v>
      </c>
      <c r="BH97" s="91">
        <f>IF($N$97="sníž. přenesená",$J$97,0)</f>
        <v>0</v>
      </c>
      <c r="BI97" s="91">
        <f>IF($N$97="nulová",$J$97,0)</f>
        <v>0</v>
      </c>
      <c r="BJ97" s="40" t="s">
        <v>37</v>
      </c>
      <c r="BK97" s="91">
        <f>ROUND($I$97*$H$97,2)</f>
        <v>0</v>
      </c>
      <c r="BL97" s="40" t="s">
        <v>485</v>
      </c>
      <c r="BM97" s="40" t="s">
        <v>1788</v>
      </c>
    </row>
    <row r="98" spans="2:65" s="6" customFormat="1" ht="7.5" customHeight="1">
      <c r="B98" s="26"/>
      <c r="C98" s="27"/>
      <c r="D98" s="27"/>
      <c r="E98" s="27"/>
      <c r="F98" s="27"/>
      <c r="G98" s="27"/>
      <c r="H98" s="27"/>
      <c r="I98" s="27"/>
      <c r="J98" s="27"/>
      <c r="K98" s="27"/>
      <c r="L98" s="16"/>
    </row>
    <row r="838" s="2" customFormat="1" ht="14.25" customHeight="1"/>
  </sheetData>
  <sheetProtection sheet="1"/>
  <mergeCells count="9">
    <mergeCell ref="E70:H70"/>
    <mergeCell ref="G1:H1"/>
    <mergeCell ref="L2:V2"/>
    <mergeCell ref="E7:H7"/>
    <mergeCell ref="E9:H9"/>
    <mergeCell ref="E24:H24"/>
    <mergeCell ref="E45:H45"/>
    <mergeCell ref="E47:H47"/>
    <mergeCell ref="E68:H68"/>
  </mergeCells>
  <pageMargins left="0.59027779102325439" right="0.59027779102325439" top="0.59027779102325439" bottom="0.59027779102325439" header="0" footer="0"/>
  <pageSetup fitToHeight="999" orientation="landscape" blackAndWhite="1" horizontalDpi="0" verticalDpi="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8</vt:i4>
      </vt:variant>
    </vt:vector>
  </HeadingPairs>
  <TitlesOfParts>
    <vt:vector size="14" baseType="lpstr">
      <vt:lpstr>Rekapitulace</vt:lpstr>
      <vt:lpstr>Zatřídění kódů objektů</vt:lpstr>
      <vt:lpstr>SO-02 - Domov mládeže</vt:lpstr>
      <vt:lpstr>SO-02 Elektroinstalace</vt:lpstr>
      <vt:lpstr>SO-04 - Budova teoretické...</vt:lpstr>
      <vt:lpstr>VON - Vedlejší a ostatní ...</vt:lpstr>
      <vt:lpstr>'SO-02 Elektroinstalace'!__CENA__</vt:lpstr>
      <vt:lpstr>'SO-02 Elektroinstalace'!__MAIN__</vt:lpstr>
      <vt:lpstr>'SO-02 Elektroinstalace'!__SAZBA__</vt:lpstr>
      <vt:lpstr>'SO-02 Elektroinstalace'!__T0__</vt:lpstr>
      <vt:lpstr>'SO-02 Elektroinstalace'!__T1__</vt:lpstr>
      <vt:lpstr>'SO-02 Elektroinstalace'!__T2__</vt:lpstr>
      <vt:lpstr>'SO-02 Elektroinstalace'!Názvy_tisku</vt:lpstr>
      <vt:lpstr>Rekapitulace!Oblast_tisku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Záruba</cp:lastModifiedBy>
  <dcterms:created xsi:type="dcterms:W3CDTF">2015-02-26T07:43:28Z</dcterms:created>
  <dcterms:modified xsi:type="dcterms:W3CDTF">2015-02-26T13:17:20Z</dcterms:modified>
</cp:coreProperties>
</file>